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0"/>
  </bookViews>
  <sheets>
    <sheet name="IS" sheetId="1" r:id="rId1"/>
    <sheet name="BS" sheetId="2" r:id="rId2"/>
    <sheet name="EQUITY" sheetId="3" r:id="rId3"/>
    <sheet name="CFS" sheetId="4" r:id="rId4"/>
  </sheets>
  <definedNames>
    <definedName name="_xlnm.Print_Area" localSheetId="2">'EQUITY'!$A$1:$N$42</definedName>
    <definedName name="_xlnm.Print_Area" localSheetId="0">'IS'!$A$1:$J$55</definedName>
    <definedName name="Z_6CDAF422_E1FA_4C5A_864E_67720A6EE471_.wvu.Cols" localSheetId="1" hidden="1">'BS'!$D:$D</definedName>
    <definedName name="Z_6CDAF422_E1FA_4C5A_864E_67720A6EE471_.wvu.Cols" localSheetId="3" hidden="1">'CFS'!$G:$K</definedName>
    <definedName name="Z_6CDAF422_E1FA_4C5A_864E_67720A6EE471_.wvu.Cols" localSheetId="2" hidden="1">'EQUITY'!$F:$I</definedName>
    <definedName name="Z_6CDAF422_E1FA_4C5A_864E_67720A6EE471_.wvu.PrintArea" localSheetId="3" hidden="1">'CFS'!$A$1:$F$74</definedName>
    <definedName name="Z_6CDAF422_E1FA_4C5A_864E_67720A6EE471_.wvu.PrintArea" localSheetId="0" hidden="1">'IS'!$A$1:$J$58</definedName>
    <definedName name="Z_6CDAF422_E1FA_4C5A_864E_67720A6EE471_.wvu.Rows" localSheetId="1" hidden="1">'BS'!$14:$15,'BS'!#REF!,'BS'!$32:$36,'BS'!#REF!,'BS'!#REF!,'BS'!$55:$56</definedName>
    <definedName name="Z_6CDAF422_E1FA_4C5A_864E_67720A6EE471_.wvu.Rows" localSheetId="3" hidden="1">'CFS'!$12:$12,'CFS'!$17:$18,'CFS'!$24:$24,'CFS'!$40:$40,'CFS'!$43:$45,'CFS'!$52:$52,'CFS'!$55:$56,'CFS'!$73:$73</definedName>
    <definedName name="Z_B6741961_418F_43F7_A18B_085ED26DEBFF_.wvu.Cols" localSheetId="1" hidden="1">'BS'!$D:$D</definedName>
    <definedName name="Z_B6741961_418F_43F7_A18B_085ED26DEBFF_.wvu.Cols" localSheetId="3" hidden="1">'CFS'!$G:$K</definedName>
    <definedName name="Z_B6741961_418F_43F7_A18B_085ED26DEBFF_.wvu.Cols" localSheetId="2" hidden="1">'EQUITY'!$F:$I</definedName>
    <definedName name="Z_B6741961_418F_43F7_A18B_085ED26DEBFF_.wvu.PrintArea" localSheetId="3" hidden="1">'CFS'!$A$1:$F$83</definedName>
    <definedName name="Z_B6741961_418F_43F7_A18B_085ED26DEBFF_.wvu.PrintArea" localSheetId="2" hidden="1">'EQUITY'!$A$1:$N$47</definedName>
    <definedName name="Z_B6741961_418F_43F7_A18B_085ED26DEBFF_.wvu.PrintArea" localSheetId="0" hidden="1">'IS'!$A$1:$J$58</definedName>
    <definedName name="Z_B6741961_418F_43F7_A18B_085ED26DEBFF_.wvu.Rows" localSheetId="1" hidden="1">'BS'!$14:$15,'BS'!#REF!,'BS'!$32:$36,'BS'!#REF!,'BS'!#REF!,'BS'!$55:$56</definedName>
    <definedName name="Z_B6741961_418F_43F7_A18B_085ED26DEBFF_.wvu.Rows" localSheetId="3" hidden="1">'CFS'!$12:$12,'CFS'!$17:$18,'CFS'!$24:$24,'CFS'!$40:$40,'CFS'!$43:$45,'CFS'!$52:$52,'CFS'!$55:$56,'CFS'!$73:$73</definedName>
    <definedName name="Z_F682B0F5_947C_46BA_86A5_720697DF2AE4_.wvu.Cols" localSheetId="1" hidden="1">'BS'!$D:$D</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3" hidden="1">'CFS'!$A$1:$F$74</definedName>
    <definedName name="Z_F682B0F5_947C_46BA_86A5_720697DF2AE4_.wvu.PrintArea" localSheetId="0" hidden="1">'IS'!$A$1:$J$58</definedName>
    <definedName name="Z_F682B0F5_947C_46BA_86A5_720697DF2AE4_.wvu.Rows" localSheetId="1" hidden="1">'BS'!$14:$15,'BS'!$32:$36,'BS'!#REF!,'BS'!#REF!,'BS'!$55:$56</definedName>
    <definedName name="Z_F682B0F5_947C_46BA_86A5_720697DF2AE4_.wvu.Rows" localSheetId="3" hidden="1">'CFS'!$12:$12,'CFS'!$17:$18,'CFS'!$40:$40,'CFS'!$43:$45,'CFS'!$52:$52,'CFS'!$55:$56,'CFS'!$73:$73</definedName>
    <definedName name="Z_F82715CB_C8A9_4581_A160_791F2F84803C_.wvu.Cols" localSheetId="1" hidden="1">'BS'!$D:$D</definedName>
    <definedName name="Z_F82715CB_C8A9_4581_A160_791F2F84803C_.wvu.Cols" localSheetId="3" hidden="1">'CFS'!$G:$K</definedName>
    <definedName name="Z_F82715CB_C8A9_4581_A160_791F2F84803C_.wvu.Cols" localSheetId="2" hidden="1">'EQUITY'!$F:$I</definedName>
    <definedName name="Z_F82715CB_C8A9_4581_A160_791F2F84803C_.wvu.PrintArea" localSheetId="3" hidden="1">'CFS'!$A$1:$F$83</definedName>
    <definedName name="Z_F82715CB_C8A9_4581_A160_791F2F84803C_.wvu.PrintArea" localSheetId="2" hidden="1">'EQUITY'!$A$1:$N$47</definedName>
    <definedName name="Z_F82715CB_C8A9_4581_A160_791F2F84803C_.wvu.PrintArea" localSheetId="0" hidden="1">'IS'!$A$1:$J$58</definedName>
    <definedName name="Z_F82715CB_C8A9_4581_A160_791F2F84803C_.wvu.Rows" localSheetId="1" hidden="1">'BS'!$14:$15,'BS'!#REF!,'BS'!$32:$36,'BS'!#REF!,'BS'!#REF!,'BS'!$55:$56</definedName>
    <definedName name="Z_F82715CB_C8A9_4581_A160_791F2F84803C_.wvu.Rows" localSheetId="3" hidden="1">'CFS'!$12:$12,'CFS'!$17:$18,'CFS'!$24:$24,'CFS'!$40:$40,'CFS'!$43:$45,'CFS'!$52:$52,'CFS'!$55:$56,'CFS'!$73:$73</definedName>
  </definedNames>
  <calcPr fullCalcOnLoad="1"/>
</workbook>
</file>

<file path=xl/sharedStrings.xml><?xml version="1.0" encoding="utf-8"?>
<sst xmlns="http://schemas.openxmlformats.org/spreadsheetml/2006/main" count="213" uniqueCount="164">
  <si>
    <t>CONSOLIDATED INCOME STATEMENTS</t>
  </si>
  <si>
    <t>CURRENT YEAR</t>
  </si>
  <si>
    <t>QUARTER ENDED</t>
  </si>
  <si>
    <t>TO DATE</t>
  </si>
  <si>
    <t>RM</t>
  </si>
  <si>
    <t>B13a</t>
  </si>
  <si>
    <t>B13b</t>
  </si>
  <si>
    <t>CONSOLIDATED BALANCE SHEET</t>
  </si>
  <si>
    <t>AS AT END OF CURRENT YEAR QUARTER</t>
  </si>
  <si>
    <t>ENDED</t>
  </si>
  <si>
    <t>Note</t>
  </si>
  <si>
    <t>OTHER INVESTMENT</t>
  </si>
  <si>
    <t xml:space="preserve">RESEARCH AND DEVELOPMENT </t>
  </si>
  <si>
    <t xml:space="preserve"> EXPENDITURE</t>
  </si>
  <si>
    <t>CURRENT ASSETS</t>
  </si>
  <si>
    <t>Inventories</t>
  </si>
  <si>
    <t>LESS: CURRENT LIABILITIES</t>
  </si>
  <si>
    <t>Amount owing to Directors</t>
  </si>
  <si>
    <t>B9</t>
  </si>
  <si>
    <t>Short-Term Borrowing-BA</t>
  </si>
  <si>
    <t>Short-Term Borrowing-TL</t>
  </si>
  <si>
    <t>Short-Term Borrowing-Lease</t>
  </si>
  <si>
    <t>Hire purchase creditors</t>
  </si>
  <si>
    <t>NET CURRENT ASSETS</t>
  </si>
  <si>
    <t>SHARE CAPITAL</t>
  </si>
  <si>
    <t>SHARE PREMIUM</t>
  </si>
  <si>
    <t>SHAREHOLDERS' EQUITY</t>
  </si>
  <si>
    <t>Lease Creditors</t>
  </si>
  <si>
    <t>Term Loan</t>
  </si>
  <si>
    <t>CONSOLIDATED CASH FLOW STATEMENT</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</si>
  <si>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</si>
  <si>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</si>
  <si>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</si>
  <si>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</si>
  <si>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</si>
  <si>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</si>
  <si>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</si>
  <si>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</si>
  <si>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</si>
  <si>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</si>
  <si>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</si>
  <si>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</si>
  <si>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Tax paid</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</si>
  <si>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</si>
  <si>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</si>
  <si>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</si>
  <si>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</si>
  <si>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</si>
  <si>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</si>
  <si>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</si>
  <si>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</si>
  <si>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</si>
  <si>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</si>
  <si>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Net assets</t>
  </si>
  <si>
    <t>Minority Interest (51%)</t>
  </si>
  <si>
    <t>Net assets acquired</t>
  </si>
  <si>
    <t>CASH FLOW FROM FINANCING ACTIVITIES</t>
  </si>
  <si>
    <t>Goodwill</t>
  </si>
  <si>
    <t>Proceeds from issuance of share capital</t>
  </si>
  <si>
    <t>Purchase consideration</t>
  </si>
  <si>
    <t>Balance of Listing expenses</t>
  </si>
  <si>
    <t>Net (repayment)/advances from related party</t>
  </si>
  <si>
    <t>Net drawdown of borrowings</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</si>
  <si>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</si>
  <si>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</si>
  <si>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</si>
  <si>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</si>
  <si>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</si>
  <si>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</si>
  <si>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</si>
  <si>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</si>
  <si>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</si>
  <si>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</si>
  <si>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</si>
  <si>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</si>
  <si>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</si>
  <si>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</si>
  <si>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</si>
  <si>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</si>
  <si>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Net profit for period</t>
  </si>
  <si>
    <t>Arising during the period</t>
  </si>
  <si>
    <t>(UNAUDITED)</t>
  </si>
  <si>
    <t>(AUDITED)</t>
  </si>
  <si>
    <t>PROPERTY, PLANT AND EQUIPMENT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</si>
  <si>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</si>
  <si>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</si>
  <si>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</si>
  <si>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</si>
  <si>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</si>
  <si>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</si>
  <si>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</si>
  <si>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</si>
  <si>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</si>
  <si>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</si>
  <si>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</si>
  <si>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</si>
  <si>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</si>
  <si>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</si>
  <si>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</si>
  <si>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</si>
  <si>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</si>
  <si>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</si>
  <si>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</si>
  <si>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</si>
  <si>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</si>
  <si>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</si>
  <si>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</si>
  <si>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Trade receivables</t>
  </si>
  <si>
    <t>Trade payables</t>
  </si>
  <si>
    <t>Short-term borrowing-OD</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</si>
  <si>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</si>
  <si>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</si>
  <si>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</si>
  <si>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</si>
  <si>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</si>
  <si>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</si>
  <si>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</si>
  <si>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</si>
  <si>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</si>
  <si>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</si>
  <si>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</si>
  <si>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</si>
  <si>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</si>
  <si>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QUARTER ENDED*</t>
  </si>
  <si>
    <t>PERIOD ENDED*</t>
  </si>
  <si>
    <t>B5</t>
  </si>
  <si>
    <t>NET CASH (FOR)/FROM INVESTING ACTIVITIES</t>
  </si>
  <si>
    <t>NET CASH (FOR)/FROM FINANCING ACTIVITIES</t>
  </si>
  <si>
    <t>Tax Recoverable</t>
  </si>
  <si>
    <t>Listing expenses</t>
  </si>
  <si>
    <t>Basic earnings per share (sen)</t>
  </si>
  <si>
    <t>Diluted earnings per share (sen)</t>
  </si>
  <si>
    <t xml:space="preserve"> </t>
  </si>
  <si>
    <t>Net asset per share (sen)</t>
  </si>
  <si>
    <t>Payment of listing expenses</t>
  </si>
  <si>
    <t>30/09/2006</t>
  </si>
  <si>
    <t>Other reserves</t>
  </si>
  <si>
    <t>Reserves</t>
  </si>
  <si>
    <t>AS AT THE FINANCIAL YEAR ENDED</t>
  </si>
  <si>
    <t>MIKRO BERHAD (423468-T)</t>
  </si>
  <si>
    <t>FOR THE FIRST QUARTER ENDED 30 SEPTEMBER 2007</t>
  </si>
  <si>
    <t>The unaudited results of Mikro Berhad and its subsidiaries ("Group") for the period ended 30 September 2007 are as follows:-</t>
  </si>
  <si>
    <t>30/09/2007</t>
  </si>
  <si>
    <t>AS AT 30 SEPTEMBER 2007</t>
  </si>
  <si>
    <t>30/06/2007</t>
  </si>
  <si>
    <t>INTANGIBLE ASSETS</t>
  </si>
  <si>
    <t>SHARE OPTION RESERVES</t>
  </si>
  <si>
    <t>As at 1 July 2007</t>
  </si>
  <si>
    <t>Balance as at 30 September 2007</t>
  </si>
  <si>
    <t>Balance as at 30 June 2007</t>
  </si>
  <si>
    <t xml:space="preserve">As at 1 July 2006 </t>
  </si>
  <si>
    <t xml:space="preserve"> -As previously stated</t>
  </si>
  <si>
    <t xml:space="preserve"> -Effects of adopting FRS 2</t>
  </si>
  <si>
    <t>Share Option</t>
  </si>
  <si>
    <t>Balance as at 1 July 2006 (restated)</t>
  </si>
  <si>
    <t>Share based payment under ESOS</t>
  </si>
  <si>
    <t>Dividend paid</t>
  </si>
  <si>
    <t>Amortisation</t>
  </si>
  <si>
    <t>Intangible assets</t>
  </si>
  <si>
    <t>-</t>
  </si>
  <si>
    <t>The condensed consolidated cash flow statement should be read in conjunction with the Group's audited financial statements for the financial year ended 30 June 2007 and the accompanying explanatory notes attached to the interim financial statements.</t>
  </si>
  <si>
    <t>The condensed consolidated statement of changes in equity should be read in conjunction with the Group's audited financial statements for the financial year ended 30 June 2007 and the accompanying explanatory notes attached to the interim financial statements.</t>
  </si>
  <si>
    <t>The condensed consolidated balance sheets should be read in conjunction with the Group's audited financial statements for the financial year ended 30 June 2007 and the accompanying explanatory notes attached to the interim financial statements.</t>
  </si>
  <si>
    <t>The condensed consolidated income statement should be read in conjunction with the Group's audited financial statements for the financial year ended 30 June 2007 and the accompanying explanatory notes attached to the interim financial statements.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</si>
</sst>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s>
  <fonts count="14">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color indexed="8"/>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9" fontId="0" fillId="0" borderId="0" applyFont="0" applyFill="0" applyBorder="0" applyAlignment="0" applyProtection="0"/>
  </cellStyleXfs>
  <cellXfs count="182">
    <xf numFmtId="0" fontId="0" fillId="0" borderId="0" xfId="0" applyAlignment="1">
      <alignment/>
    </xf>
    <xf numFmtId="0" fontId="5" fillId="0" borderId="0" xfId="22" applyFont="1" applyAlignment="1">
      <alignment horizontal="left"/>
      <protection/>
    </xf>
    <xf numFmtId="0" fontId="5" fillId="0" borderId="0" xfId="22" applyFont="1" applyAlignment="1">
      <alignment horizontal="center"/>
      <protection/>
    </xf>
    <xf numFmtId="0" fontId="5" fillId="0" borderId="0" xfId="22" applyFont="1" applyAlignment="1">
      <alignment horizontal="left"/>
      <protection/>
    </xf>
    <xf numFmtId="0" fontId="5" fillId="0" borderId="0" xfId="22" applyFont="1" applyFill="1" applyAlignment="1">
      <alignment horizontal="left"/>
      <protection/>
    </xf>
    <xf numFmtId="0" fontId="6" fillId="0" borderId="0" xfId="22" applyFont="1">
      <alignment/>
      <protection/>
    </xf>
    <xf numFmtId="0" fontId="5" fillId="0" borderId="0" xfId="22" applyFont="1">
      <alignment/>
      <protection/>
    </xf>
    <xf numFmtId="0" fontId="6" fillId="0" borderId="0" xfId="22" applyFont="1" applyAlignment="1">
      <alignment horizontal="left"/>
      <protection/>
    </xf>
    <xf numFmtId="0" fontId="1" fillId="0" borderId="0" xfId="24" applyAlignment="1">
      <alignment horizontal="right"/>
      <protection/>
    </xf>
    <xf numFmtId="0" fontId="7" fillId="0" borderId="0" xfId="22" applyFont="1">
      <alignment/>
      <protection/>
    </xf>
    <xf numFmtId="0" fontId="5" fillId="0" borderId="1" xfId="22" applyFont="1" applyBorder="1" applyAlignment="1">
      <alignment horizontal="center"/>
      <protection/>
    </xf>
    <xf numFmtId="0" fontId="5" fillId="0" borderId="0" xfId="22" applyFont="1" applyFill="1" applyAlignment="1">
      <alignment horizontal="center"/>
      <protection/>
    </xf>
    <xf numFmtId="0" fontId="6"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0" xfId="17" applyNumberFormat="1" applyFont="1" applyFill="1" applyBorder="1" applyAlignment="1" applyProtection="1">
      <alignment horizontal="center"/>
      <protection/>
    </xf>
    <xf numFmtId="186" fontId="6" fillId="0" borderId="1"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6" fillId="0" borderId="0" xfId="22" applyFont="1" applyFill="1">
      <alignment/>
      <protection/>
    </xf>
    <xf numFmtId="0" fontId="6" fillId="2" borderId="0" xfId="0" applyFont="1" applyFill="1" applyAlignment="1">
      <alignment/>
    </xf>
    <xf numFmtId="0" fontId="8" fillId="0" borderId="0" xfId="23" applyFont="1" applyFill="1">
      <alignment/>
      <protection/>
    </xf>
    <xf numFmtId="0" fontId="5" fillId="0" borderId="0" xfId="22" applyFont="1">
      <alignment/>
      <protection/>
    </xf>
    <xf numFmtId="0" fontId="5" fillId="0" borderId="0" xfId="22" applyFont="1" applyBorder="1" applyAlignment="1">
      <alignment horizontal="left"/>
      <protection/>
    </xf>
    <xf numFmtId="43" fontId="5" fillId="0" borderId="0" xfId="15" applyFont="1" applyAlignment="1">
      <alignment horizontal="center"/>
    </xf>
    <xf numFmtId="0" fontId="5" fillId="0" borderId="0" xfId="22" applyFont="1" applyAlignment="1">
      <alignment horizontal="center"/>
      <protection/>
    </xf>
    <xf numFmtId="43" fontId="5" fillId="0" borderId="0" xfId="15" applyFont="1" applyBorder="1" applyAlignment="1">
      <alignment horizontal="center"/>
    </xf>
    <xf numFmtId="43" fontId="6" fillId="0" borderId="0" xfId="15" applyFont="1" applyAlignment="1">
      <alignment horizontal="center"/>
    </xf>
    <xf numFmtId="186" fontId="6" fillId="0" borderId="0" xfId="17" applyNumberFormat="1" applyFont="1" applyFill="1" applyBorder="1" applyAlignment="1" applyProtection="1">
      <alignment/>
      <protection/>
    </xf>
    <xf numFmtId="186" fontId="6" fillId="0" borderId="2" xfId="17" applyNumberFormat="1" applyFont="1" applyFill="1" applyBorder="1" applyAlignment="1" applyProtection="1">
      <alignment/>
      <protection/>
    </xf>
    <xf numFmtId="186" fontId="6" fillId="0" borderId="3" xfId="17" applyNumberFormat="1" applyFont="1" applyFill="1" applyBorder="1" applyAlignment="1" applyProtection="1">
      <alignment/>
      <protection/>
    </xf>
    <xf numFmtId="43" fontId="6" fillId="0" borderId="0" xfId="15" applyFont="1" applyFill="1" applyBorder="1" applyAlignment="1" applyProtection="1">
      <alignment/>
      <protection/>
    </xf>
    <xf numFmtId="0" fontId="6" fillId="0" borderId="0" xfId="22" applyFont="1">
      <alignment/>
      <protection/>
    </xf>
    <xf numFmtId="186" fontId="9" fillId="0" borderId="0" xfId="17" applyNumberFormat="1" applyFont="1" applyFill="1" applyBorder="1" applyAlignment="1" applyProtection="1">
      <alignment/>
      <protection/>
    </xf>
    <xf numFmtId="0" fontId="6" fillId="0" borderId="0" xfId="24" applyFont="1" applyFill="1">
      <alignment/>
      <protection/>
    </xf>
    <xf numFmtId="0" fontId="6" fillId="0" borderId="0" xfId="24" applyFont="1" applyFill="1" applyBorder="1" applyAlignment="1">
      <alignment horizontal="center"/>
      <protection/>
    </xf>
    <xf numFmtId="0" fontId="1" fillId="0" borderId="0" xfId="24" applyFont="1" applyFill="1">
      <alignment/>
      <protection/>
    </xf>
    <xf numFmtId="0" fontId="5" fillId="0" borderId="0" xfId="24" applyFont="1" applyFill="1" applyBorder="1">
      <alignment/>
      <protection/>
    </xf>
    <xf numFmtId="0" fontId="5" fillId="0" borderId="0" xfId="22" applyFont="1" applyFill="1" applyBorder="1" applyAlignment="1">
      <alignment horizontal="center"/>
      <protection/>
    </xf>
    <xf numFmtId="0" fontId="10" fillId="0" borderId="0" xfId="22" applyFont="1" applyFill="1">
      <alignment/>
      <protection/>
    </xf>
    <xf numFmtId="0" fontId="5" fillId="0" borderId="0" xfId="24" applyFont="1" applyFill="1" applyBorder="1" applyAlignment="1">
      <alignment horizontal="center"/>
      <protection/>
    </xf>
    <xf numFmtId="0" fontId="6" fillId="0" borderId="0" xfId="24" applyFont="1" applyFill="1" applyBorder="1">
      <alignment/>
      <protection/>
    </xf>
    <xf numFmtId="0" fontId="1" fillId="0" borderId="0" xfId="24" applyFont="1" applyFill="1" applyBorder="1" applyAlignment="1">
      <alignment horizontal="center"/>
      <protection/>
    </xf>
    <xf numFmtId="0" fontId="1" fillId="0" borderId="0" xfId="24" applyFont="1" applyFill="1" applyAlignment="1">
      <alignment horizontal="center"/>
      <protection/>
    </xf>
    <xf numFmtId="0" fontId="6" fillId="0" borderId="0" xfId="24" applyFont="1" applyFill="1" applyBorder="1">
      <alignment/>
      <protection/>
    </xf>
    <xf numFmtId="186" fontId="6" fillId="0" borderId="0" xfId="15" applyNumberFormat="1" applyFont="1" applyFill="1" applyBorder="1" applyAlignment="1" applyProtection="1">
      <alignment horizontal="center"/>
      <protection/>
    </xf>
    <xf numFmtId="186" fontId="6" fillId="0" borderId="4"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center"/>
      <protection/>
    </xf>
    <xf numFmtId="0" fontId="6" fillId="0" borderId="0" xfId="24" applyFont="1" applyFill="1">
      <alignment/>
      <protection/>
    </xf>
    <xf numFmtId="186" fontId="6" fillId="0" borderId="4" xfId="15" applyNumberFormat="1" applyFont="1" applyFill="1" applyBorder="1" applyAlignment="1" applyProtection="1">
      <alignment horizontal="center"/>
      <protection/>
    </xf>
    <xf numFmtId="186" fontId="5" fillId="0" borderId="0" xfId="15" applyNumberFormat="1" applyFont="1" applyFill="1" applyBorder="1" applyAlignment="1" applyProtection="1">
      <alignment horizontal="center"/>
      <protection/>
    </xf>
    <xf numFmtId="193" fontId="6" fillId="0" borderId="0" xfId="15" applyNumberFormat="1" applyFont="1" applyFill="1" applyAlignment="1">
      <alignment/>
    </xf>
    <xf numFmtId="193" fontId="6" fillId="0" borderId="0" xfId="15" applyNumberFormat="1" applyFont="1" applyFill="1" applyAlignment="1">
      <alignment horizontal="center"/>
    </xf>
    <xf numFmtId="193" fontId="6" fillId="0" borderId="0" xfId="15" applyNumberFormat="1" applyFont="1" applyFill="1" applyBorder="1" applyAlignment="1">
      <alignment horizontal="center"/>
    </xf>
    <xf numFmtId="193" fontId="6" fillId="0" borderId="4" xfId="15" applyNumberFormat="1" applyFont="1" applyFill="1" applyBorder="1" applyAlignment="1">
      <alignment horizontal="center"/>
    </xf>
    <xf numFmtId="0" fontId="5" fillId="0" borderId="0" xfId="24" applyFont="1" applyFill="1" applyBorder="1">
      <alignment/>
      <protection/>
    </xf>
    <xf numFmtId="0" fontId="6" fillId="0" borderId="0" xfId="24" applyFont="1" applyFill="1" applyBorder="1">
      <alignment/>
      <protection/>
    </xf>
    <xf numFmtId="186" fontId="6" fillId="0" borderId="0" xfId="15" applyNumberFormat="1" applyFont="1" applyFill="1" applyBorder="1" applyAlignment="1">
      <alignment horizontal="center"/>
    </xf>
    <xf numFmtId="0" fontId="11" fillId="0" borderId="0" xfId="24" applyFont="1" applyFill="1">
      <alignment/>
      <protection/>
    </xf>
    <xf numFmtId="0" fontId="12" fillId="0" borderId="0" xfId="24" applyFont="1" applyFill="1">
      <alignment/>
      <protection/>
    </xf>
    <xf numFmtId="0" fontId="6" fillId="0" borderId="0" xfId="24" applyFont="1" applyFill="1" applyBorder="1">
      <alignment/>
      <protection/>
    </xf>
    <xf numFmtId="193" fontId="12" fillId="0" borderId="0" xfId="15" applyNumberFormat="1" applyFont="1" applyFill="1" applyAlignment="1">
      <alignment/>
    </xf>
    <xf numFmtId="193" fontId="12" fillId="0" borderId="4" xfId="15" applyNumberFormat="1" applyFont="1" applyFill="1" applyBorder="1" applyAlignment="1">
      <alignment/>
    </xf>
    <xf numFmtId="193" fontId="12" fillId="0" borderId="0" xfId="15" applyNumberFormat="1" applyFont="1" applyFill="1" applyBorder="1" applyAlignment="1">
      <alignment/>
    </xf>
    <xf numFmtId="0" fontId="6" fillId="0" borderId="0" xfId="24" applyFont="1" applyFill="1">
      <alignment/>
      <protection/>
    </xf>
    <xf numFmtId="193" fontId="12" fillId="0" borderId="5" xfId="15" applyNumberFormat="1" applyFont="1" applyFill="1" applyBorder="1" applyAlignment="1">
      <alignment/>
    </xf>
    <xf numFmtId="186" fontId="6" fillId="0" borderId="0" xfId="24" applyNumberFormat="1" applyFont="1" applyFill="1" applyAlignment="1">
      <alignment horizontal="center"/>
      <protection/>
    </xf>
    <xf numFmtId="186" fontId="6" fillId="0" borderId="0" xfId="24" applyNumberFormat="1" applyFont="1" applyFill="1" applyBorder="1" applyAlignment="1">
      <alignment horizontal="center"/>
      <protection/>
    </xf>
    <xf numFmtId="0" fontId="5" fillId="0" borderId="0" xfId="24" applyFont="1" applyFill="1" applyBorder="1">
      <alignment/>
      <protection/>
    </xf>
    <xf numFmtId="0" fontId="6" fillId="0" borderId="0" xfId="24" applyFont="1" applyFill="1" applyBorder="1" applyAlignment="1">
      <alignment horizontal="center"/>
      <protection/>
    </xf>
    <xf numFmtId="186" fontId="6" fillId="0" borderId="0" xfId="24" applyNumberFormat="1" applyFont="1" applyFill="1">
      <alignment/>
      <protection/>
    </xf>
    <xf numFmtId="186" fontId="5" fillId="0" borderId="0" xfId="24" applyNumberFormat="1" applyFont="1" applyFill="1" applyBorder="1" applyAlignment="1">
      <alignment horizontal="center"/>
      <protection/>
    </xf>
    <xf numFmtId="186" fontId="6" fillId="0" borderId="0" xfId="15" applyNumberFormat="1" applyFont="1" applyFill="1" applyBorder="1" applyAlignment="1" applyProtection="1">
      <alignment/>
      <protection/>
    </xf>
    <xf numFmtId="0" fontId="6" fillId="0" borderId="0" xfId="24" applyFont="1" applyFill="1" applyAlignment="1">
      <alignment horizontal="center"/>
      <protection/>
    </xf>
    <xf numFmtId="0" fontId="6" fillId="0" borderId="0" xfId="24" applyFont="1" applyFill="1" applyBorder="1" applyAlignment="1">
      <alignment horizontal="center"/>
      <protection/>
    </xf>
    <xf numFmtId="0" fontId="5" fillId="0" borderId="0" xfId="22" applyFont="1" applyBorder="1" applyAlignment="1">
      <alignment horizontal="left"/>
      <protection/>
    </xf>
    <xf numFmtId="186" fontId="5" fillId="0" borderId="0" xfId="17" applyNumberFormat="1" applyFont="1" applyBorder="1" applyAlignment="1">
      <alignment horizontal="left"/>
    </xf>
    <xf numFmtId="0" fontId="5" fillId="0" borderId="0" xfId="22" applyFont="1" applyBorder="1">
      <alignment/>
      <protection/>
    </xf>
    <xf numFmtId="186" fontId="6" fillId="0" borderId="0" xfId="17" applyNumberFormat="1" applyFont="1" applyAlignment="1">
      <alignment/>
    </xf>
    <xf numFmtId="0" fontId="6" fillId="0" borderId="0" xfId="22" applyFont="1" applyAlignment="1">
      <alignment horizontal="center"/>
      <protection/>
    </xf>
    <xf numFmtId="186" fontId="6" fillId="0" borderId="0" xfId="17" applyNumberFormat="1" applyFont="1" applyAlignment="1">
      <alignment horizontal="center"/>
    </xf>
    <xf numFmtId="189" fontId="6" fillId="0" borderId="0" xfId="22" applyNumberFormat="1" applyFont="1" applyBorder="1">
      <alignment/>
      <protection/>
    </xf>
    <xf numFmtId="189" fontId="6" fillId="0" borderId="0" xfId="22" applyNumberFormat="1" applyFont="1">
      <alignment/>
      <protection/>
    </xf>
    <xf numFmtId="186" fontId="6" fillId="0" borderId="0" xfId="17" applyNumberFormat="1" applyFont="1" applyBorder="1" applyAlignment="1">
      <alignment/>
    </xf>
    <xf numFmtId="186" fontId="6" fillId="0" borderId="0" xfId="22" applyNumberFormat="1" applyFont="1">
      <alignment/>
      <protection/>
    </xf>
    <xf numFmtId="43" fontId="6" fillId="0" borderId="0" xfId="15" applyFont="1" applyAlignment="1">
      <alignment/>
    </xf>
    <xf numFmtId="189" fontId="6" fillId="0" borderId="6" xfId="22" applyNumberFormat="1" applyFont="1" applyBorder="1">
      <alignment/>
      <protection/>
    </xf>
    <xf numFmtId="0" fontId="6" fillId="0" borderId="0" xfId="22" applyFont="1" applyBorder="1">
      <alignment/>
      <protection/>
    </xf>
    <xf numFmtId="193" fontId="6" fillId="0" borderId="0" xfId="15" applyNumberFormat="1" applyFont="1" applyBorder="1" applyAlignment="1">
      <alignment/>
    </xf>
    <xf numFmtId="189" fontId="6" fillId="0" borderId="7" xfId="22" applyNumberFormat="1" applyFont="1" applyBorder="1">
      <alignment/>
      <protection/>
    </xf>
    <xf numFmtId="43" fontId="6" fillId="0" borderId="7" xfId="15" applyFont="1" applyBorder="1" applyAlignment="1">
      <alignment/>
    </xf>
    <xf numFmtId="0" fontId="5" fillId="0" borderId="0" xfId="22" applyFont="1" applyFill="1" applyAlignment="1">
      <alignment horizontal="center"/>
      <protection/>
    </xf>
    <xf numFmtId="0" fontId="13" fillId="0" borderId="0" xfId="24" applyFont="1" applyFill="1">
      <alignment/>
      <protection/>
    </xf>
    <xf numFmtId="0" fontId="13" fillId="0" borderId="0" xfId="24" applyFont="1" applyFill="1" applyAlignment="1">
      <alignment horizontal="center"/>
      <protection/>
    </xf>
    <xf numFmtId="0" fontId="13" fillId="0" borderId="0" xfId="24" applyFont="1" applyFill="1" applyBorder="1" applyAlignment="1">
      <alignment horizontal="center"/>
      <protection/>
    </xf>
    <xf numFmtId="49" fontId="5" fillId="0" borderId="0" xfId="22" applyNumberFormat="1" applyFont="1" applyBorder="1" applyAlignment="1">
      <alignment/>
      <protection/>
    </xf>
    <xf numFmtId="186" fontId="6" fillId="0" borderId="4" xfId="17" applyNumberFormat="1" applyFont="1" applyFill="1" applyBorder="1" applyAlignment="1" applyProtection="1">
      <alignment/>
      <protection/>
    </xf>
    <xf numFmtId="186" fontId="6" fillId="0" borderId="0" xfId="22" applyNumberFormat="1" applyFont="1">
      <alignment/>
      <protection/>
    </xf>
    <xf numFmtId="186" fontId="6" fillId="0" borderId="0" xfId="17" applyNumberFormat="1" applyFont="1" applyFill="1" applyBorder="1" applyAlignment="1" applyProtection="1">
      <alignment/>
      <protection/>
    </xf>
    <xf numFmtId="0" fontId="6" fillId="0" borderId="0" xfId="22" applyFont="1" applyBorder="1">
      <alignment/>
      <protection/>
    </xf>
    <xf numFmtId="0" fontId="5" fillId="0" borderId="0" xfId="24" applyFont="1" applyAlignment="1">
      <alignment horizontal="right"/>
      <protection/>
    </xf>
    <xf numFmtId="0" fontId="5" fillId="0" borderId="0" xfId="22" applyFont="1" applyAlignment="1">
      <alignment horizontal="right"/>
      <protection/>
    </xf>
    <xf numFmtId="0" fontId="5" fillId="0" borderId="0" xfId="22" applyFont="1" applyAlignment="1">
      <alignment horizontal="right"/>
      <protection/>
    </xf>
    <xf numFmtId="0" fontId="5" fillId="0" borderId="1" xfId="22" applyFont="1" applyBorder="1" applyAlignment="1">
      <alignment horizontal="right"/>
      <protection/>
    </xf>
    <xf numFmtId="0" fontId="5" fillId="0" borderId="1" xfId="22" applyFont="1" applyBorder="1" applyAlignment="1">
      <alignment horizontal="right"/>
      <protection/>
    </xf>
    <xf numFmtId="186" fontId="6" fillId="0" borderId="0" xfId="17" applyNumberFormat="1" applyFont="1" applyFill="1" applyBorder="1" applyAlignment="1" applyProtection="1">
      <alignment horizontal="right"/>
      <protection/>
    </xf>
    <xf numFmtId="186" fontId="6" fillId="0" borderId="4" xfId="17" applyNumberFormat="1" applyFont="1" applyFill="1" applyBorder="1" applyAlignment="1" applyProtection="1">
      <alignment horizontal="right"/>
      <protection/>
    </xf>
    <xf numFmtId="186" fontId="5" fillId="0" borderId="0" xfId="17" applyNumberFormat="1" applyFont="1" applyFill="1" applyBorder="1" applyAlignment="1" applyProtection="1">
      <alignment horizontal="right"/>
      <protection/>
    </xf>
    <xf numFmtId="0" fontId="7" fillId="0" borderId="0" xfId="22" applyFont="1" applyFill="1" applyAlignment="1">
      <alignment horizontal="right"/>
      <protection/>
    </xf>
    <xf numFmtId="0" fontId="5" fillId="0" borderId="0" xfId="22" applyFont="1" applyFill="1" applyAlignment="1">
      <alignment horizontal="right"/>
      <protection/>
    </xf>
    <xf numFmtId="0" fontId="6" fillId="0" borderId="0" xfId="22" applyFont="1" applyFill="1" applyAlignment="1">
      <alignment horizontal="right"/>
      <protection/>
    </xf>
    <xf numFmtId="186" fontId="6" fillId="0" borderId="1" xfId="17" applyNumberFormat="1" applyFont="1" applyFill="1" applyBorder="1" applyAlignment="1" applyProtection="1">
      <alignment horizontal="right"/>
      <protection/>
    </xf>
    <xf numFmtId="186" fontId="6" fillId="0" borderId="0" xfId="17" applyNumberFormat="1" applyFont="1" applyFill="1" applyBorder="1" applyAlignment="1" applyProtection="1">
      <alignment horizontal="right"/>
      <protection/>
    </xf>
    <xf numFmtId="0" fontId="6" fillId="0" borderId="0" xfId="22" applyFont="1" applyAlignment="1">
      <alignment horizontal="right"/>
      <protection/>
    </xf>
    <xf numFmtId="0" fontId="6" fillId="0" borderId="4" xfId="22" applyFont="1" applyBorder="1" applyAlignment="1">
      <alignment horizontal="right"/>
      <protection/>
    </xf>
    <xf numFmtId="0" fontId="6" fillId="0" borderId="0" xfId="22" applyFont="1" applyBorder="1" applyAlignment="1">
      <alignment horizontal="right"/>
      <protection/>
    </xf>
    <xf numFmtId="0" fontId="0" fillId="0" borderId="0" xfId="0" applyAlignment="1">
      <alignment vertical="top" wrapText="1"/>
    </xf>
    <xf numFmtId="186" fontId="6" fillId="0" borderId="5" xfId="15" applyNumberFormat="1" applyFont="1" applyFill="1" applyBorder="1" applyAlignment="1" applyProtection="1">
      <alignment horizontal="center"/>
      <protection/>
    </xf>
    <xf numFmtId="186" fontId="6" fillId="0" borderId="8"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right"/>
      <protection/>
    </xf>
    <xf numFmtId="186" fontId="6" fillId="0" borderId="4" xfId="15" applyNumberFormat="1" applyFont="1" applyFill="1" applyBorder="1" applyAlignment="1" applyProtection="1">
      <alignment horizontal="right"/>
      <protection/>
    </xf>
    <xf numFmtId="186" fontId="6" fillId="0" borderId="9" xfId="15" applyNumberFormat="1" applyFont="1" applyFill="1" applyBorder="1" applyAlignment="1" applyProtection="1">
      <alignment horizontal="center"/>
      <protection/>
    </xf>
    <xf numFmtId="0" fontId="5" fillId="0" borderId="0" xfId="22" applyFont="1" applyFill="1" applyBorder="1" applyAlignment="1">
      <alignment horizontal="right"/>
      <protection/>
    </xf>
    <xf numFmtId="0" fontId="5" fillId="0" borderId="0" xfId="22" applyFont="1" applyFill="1" applyAlignment="1">
      <alignment horizontal="right"/>
      <protection/>
    </xf>
    <xf numFmtId="0" fontId="5" fillId="0" borderId="1" xfId="22" applyFont="1" applyFill="1" applyBorder="1" applyAlignment="1">
      <alignment horizontal="right"/>
      <protection/>
    </xf>
    <xf numFmtId="0" fontId="5" fillId="0" borderId="0" xfId="22" applyFont="1" applyFill="1" applyBorder="1" applyAlignment="1">
      <alignment horizontal="right"/>
      <protection/>
    </xf>
    <xf numFmtId="0" fontId="5" fillId="0" borderId="1" xfId="22" applyFont="1" applyFill="1" applyBorder="1" applyAlignment="1">
      <alignment horizontal="right"/>
      <protection/>
    </xf>
    <xf numFmtId="0" fontId="5" fillId="0" borderId="0" xfId="24" applyFont="1" applyFill="1" applyBorder="1" applyAlignment="1">
      <alignment horizontal="right"/>
      <protection/>
    </xf>
    <xf numFmtId="186" fontId="5" fillId="0" borderId="0" xfId="17" applyNumberFormat="1" applyFont="1" applyAlignment="1">
      <alignment horizontal="right"/>
    </xf>
    <xf numFmtId="186" fontId="5" fillId="0" borderId="1" xfId="17" applyNumberFormat="1" applyFont="1" applyBorder="1" applyAlignment="1">
      <alignment horizontal="right"/>
    </xf>
    <xf numFmtId="0" fontId="5" fillId="0" borderId="0" xfId="22" applyFont="1" applyAlignment="1">
      <alignment horizontal="right" wrapText="1"/>
      <protection/>
    </xf>
    <xf numFmtId="188" fontId="5" fillId="0" borderId="1" xfId="22" applyNumberFormat="1" applyFont="1" applyBorder="1" applyAlignment="1" quotePrefix="1">
      <alignment horizontal="right"/>
      <protection/>
    </xf>
    <xf numFmtId="187" fontId="5" fillId="0" borderId="1" xfId="22" applyNumberFormat="1"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185" fontId="6" fillId="0" borderId="0" xfId="17" applyNumberFormat="1" applyFont="1" applyFill="1" applyBorder="1" applyAlignment="1" applyProtection="1">
      <alignment/>
      <protection/>
    </xf>
    <xf numFmtId="0" fontId="5" fillId="0" borderId="4" xfId="22" applyFont="1" applyBorder="1" applyAlignment="1">
      <alignment horizontal="right"/>
      <protection/>
    </xf>
    <xf numFmtId="186" fontId="6" fillId="0" borderId="8" xfId="17" applyNumberFormat="1" applyFont="1" applyFill="1" applyBorder="1" applyAlignment="1" applyProtection="1">
      <alignment/>
      <protection/>
    </xf>
    <xf numFmtId="186" fontId="6" fillId="0" borderId="8" xfId="17" applyNumberFormat="1" applyFont="1" applyFill="1" applyBorder="1" applyAlignment="1" applyProtection="1">
      <alignment horizontal="right"/>
      <protection/>
    </xf>
    <xf numFmtId="193" fontId="6" fillId="0" borderId="0" xfId="22" applyNumberFormat="1" applyFont="1">
      <alignment/>
      <protection/>
    </xf>
    <xf numFmtId="193" fontId="6" fillId="0" borderId="4" xfId="15" applyNumberFormat="1" applyFont="1" applyBorder="1" applyAlignment="1">
      <alignment/>
    </xf>
    <xf numFmtId="185" fontId="6" fillId="0" borderId="0" xfId="17" applyNumberFormat="1" applyFont="1" applyFill="1" applyBorder="1" applyAlignment="1" applyProtection="1">
      <alignment horizontal="right"/>
      <protection/>
    </xf>
    <xf numFmtId="37" fontId="6" fillId="0" borderId="0" xfId="22" applyNumberFormat="1" applyFont="1">
      <alignment/>
      <protection/>
    </xf>
    <xf numFmtId="186" fontId="6" fillId="0" borderId="0" xfId="15" applyNumberFormat="1" applyFont="1" applyFill="1" applyBorder="1" applyAlignment="1" applyProtection="1">
      <alignment horizontal="right"/>
      <protection/>
    </xf>
    <xf numFmtId="43" fontId="6" fillId="0" borderId="4" xfId="15" applyFont="1" applyFill="1" applyBorder="1" applyAlignment="1">
      <alignment/>
    </xf>
    <xf numFmtId="0" fontId="0" fillId="0" borderId="0" xfId="0" applyAlignment="1">
      <alignment/>
    </xf>
    <xf numFmtId="43" fontId="6" fillId="0" borderId="0" xfId="15" applyFont="1" applyBorder="1" applyAlignment="1">
      <alignment/>
    </xf>
    <xf numFmtId="193" fontId="6" fillId="0" borderId="0" xfId="15" applyNumberFormat="1" applyFont="1" applyAlignment="1">
      <alignment/>
    </xf>
    <xf numFmtId="193" fontId="6" fillId="0" borderId="10" xfId="15" applyNumberFormat="1" applyFont="1" applyBorder="1" applyAlignment="1">
      <alignment/>
    </xf>
    <xf numFmtId="193" fontId="6" fillId="0" borderId="6" xfId="15" applyNumberFormat="1" applyFont="1" applyBorder="1" applyAlignment="1">
      <alignment/>
    </xf>
    <xf numFmtId="4" fontId="6" fillId="0" borderId="0" xfId="17" applyNumberFormat="1" applyFont="1" applyFill="1" applyBorder="1" applyAlignment="1" applyProtection="1">
      <alignment/>
      <protection/>
    </xf>
    <xf numFmtId="4" fontId="6" fillId="0" borderId="0" xfId="17" applyNumberFormat="1" applyFont="1" applyFill="1" applyBorder="1" applyAlignment="1" applyProtection="1">
      <alignment/>
      <protection/>
    </xf>
    <xf numFmtId="4" fontId="6" fillId="0" borderId="0" xfId="17" applyNumberFormat="1" applyFont="1" applyFill="1" applyBorder="1" applyAlignment="1" applyProtection="1">
      <alignment/>
      <protection/>
    </xf>
    <xf numFmtId="4" fontId="6" fillId="0" borderId="0" xfId="22" applyNumberFormat="1" applyFont="1" applyBorder="1">
      <alignment/>
      <protection/>
    </xf>
    <xf numFmtId="4" fontId="6" fillId="0" borderId="0" xfId="17" applyNumberFormat="1" applyFont="1" applyFill="1" applyBorder="1" applyAlignment="1" applyProtection="1">
      <alignment horizontal="right"/>
      <protection/>
    </xf>
    <xf numFmtId="3" fontId="5" fillId="0" borderId="0" xfId="22" applyNumberFormat="1" applyFont="1" applyAlignment="1">
      <alignment horizontal="left"/>
      <protection/>
    </xf>
    <xf numFmtId="3" fontId="5" fillId="0" borderId="0" xfId="22" applyNumberFormat="1" applyFont="1" applyAlignment="1">
      <alignment horizontal="right"/>
      <protection/>
    </xf>
    <xf numFmtId="3" fontId="5" fillId="0" borderId="1" xfId="22" applyNumberFormat="1" applyFont="1" applyBorder="1" applyAlignment="1">
      <alignment horizontal="right"/>
      <protection/>
    </xf>
    <xf numFmtId="3" fontId="6" fillId="0" borderId="0" xfId="22" applyNumberFormat="1" applyFont="1" applyAlignment="1">
      <alignment horizontal="center"/>
      <protection/>
    </xf>
    <xf numFmtId="3" fontId="6" fillId="0" borderId="0" xfId="17" applyNumberFormat="1" applyFont="1" applyFill="1" applyBorder="1" applyAlignment="1" applyProtection="1">
      <alignment/>
      <protection/>
    </xf>
    <xf numFmtId="3" fontId="6" fillId="0" borderId="0" xfId="22" applyNumberFormat="1" applyFont="1">
      <alignment/>
      <protection/>
    </xf>
    <xf numFmtId="3" fontId="5" fillId="0" borderId="0" xfId="22" applyNumberFormat="1" applyFont="1">
      <alignment/>
      <protection/>
    </xf>
    <xf numFmtId="37" fontId="6" fillId="0" borderId="0" xfId="17" applyNumberFormat="1" applyFont="1" applyFill="1" applyBorder="1" applyAlignment="1" applyProtection="1">
      <alignment/>
      <protection/>
    </xf>
    <xf numFmtId="37" fontId="6" fillId="0" borderId="1" xfId="17" applyNumberFormat="1" applyFont="1" applyFill="1" applyBorder="1" applyAlignment="1" applyProtection="1">
      <alignment/>
      <protection/>
    </xf>
    <xf numFmtId="37" fontId="6" fillId="0" borderId="4"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37" fontId="6" fillId="0" borderId="8" xfId="17" applyNumberFormat="1" applyFont="1" applyFill="1" applyBorder="1" applyAlignment="1" applyProtection="1">
      <alignment/>
      <protection/>
    </xf>
    <xf numFmtId="43" fontId="6" fillId="0" borderId="0" xfId="15" applyFont="1" applyFill="1" applyBorder="1" applyAlignment="1" applyProtection="1">
      <alignment horizontal="center"/>
      <protection/>
    </xf>
    <xf numFmtId="0" fontId="6" fillId="0" borderId="0" xfId="23" applyFont="1" applyFill="1" applyAlignment="1">
      <alignment vertical="top" wrapText="1"/>
      <protection/>
    </xf>
    <xf numFmtId="0" fontId="0" fillId="0" borderId="0" xfId="0" applyFont="1" applyAlignment="1">
      <alignment vertical="top" wrapText="1"/>
    </xf>
    <xf numFmtId="0" fontId="5" fillId="0" borderId="0" xfId="22" applyFont="1" applyAlignment="1">
      <alignment horizontal="center" wrapText="1"/>
      <protection/>
    </xf>
    <xf numFmtId="49" fontId="5" fillId="0" borderId="0" xfId="22" applyNumberFormat="1" applyFont="1" applyBorder="1" applyAlignment="1">
      <alignment horizontal="center"/>
      <protection/>
    </xf>
    <xf numFmtId="49" fontId="5" fillId="0" borderId="0" xfId="22" applyNumberFormat="1" applyFont="1" applyFill="1" applyBorder="1" applyAlignment="1">
      <alignment horizontal="center"/>
      <protection/>
    </xf>
    <xf numFmtId="0" fontId="5" fillId="0" borderId="0" xfId="22" applyFont="1" applyBorder="1" applyAlignment="1">
      <alignment horizontal="left"/>
      <protection/>
    </xf>
    <xf numFmtId="0" fontId="5" fillId="0" borderId="0" xfId="22" applyFont="1" applyAlignment="1">
      <alignment horizontal="right" wrapText="1"/>
      <protection/>
    </xf>
    <xf numFmtId="0" fontId="0" fillId="0" borderId="0" xfId="0" applyAlignment="1">
      <alignment wrapText="1"/>
    </xf>
    <xf numFmtId="0" fontId="6" fillId="0" borderId="0" xfId="22" applyFont="1" applyAlignment="1">
      <alignment horizontal="left" wrapText="1"/>
      <protection/>
    </xf>
    <xf numFmtId="0" fontId="5" fillId="0" borderId="0" xfId="22" applyFont="1" applyBorder="1" applyAlignment="1">
      <alignment horizontal="left"/>
      <protection/>
    </xf>
    <xf numFmtId="0" fontId="0" fillId="0" borderId="0" xfId="0" applyAlignment="1">
      <alignment vertical="top" wrapText="1"/>
    </xf>
    <xf numFmtId="0" fontId="0" fillId="0" borderId="0" xfId="0" applyAlignment="1">
      <alignment/>
    </xf>
    <xf numFmtId="0" fontId="6" fillId="0" borderId="0" xfId="22" applyFont="1" applyAlignment="1">
      <alignment wrapText="1"/>
      <protection/>
    </xf>
    <xf numFmtId="0" fontId="6" fillId="0" borderId="0" xfId="22" applyFont="1" applyFill="1" applyAlignment="1">
      <alignment vertical="top" wrapText="1"/>
      <protection/>
    </xf>
  </cellXfs>
  <cellStyles count="12">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Normal_QuarterlyTemplate" xfId="23"/>
    <cellStyle name="Normal_Reports-31.3.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55"/>
  <sheetViews>
    <sheetView tabSelected="1" zoomScale="75" zoomScaleNormal="75" zoomScaleSheetLayoutView="75" workbookViewId="0" topLeftCell="A10">
      <selection activeCell="L15" sqref="L15"/>
    </sheetView>
  </sheetViews>
  <sheetFormatPr defaultColWidth="9.00390625" defaultRowHeight="14.25"/>
  <cols>
    <col min="1" max="1" width="32.875" style="5" customWidth="1"/>
    <col min="2" max="2" width="6.50390625" style="12" customWidth="1"/>
    <col min="3" max="3" width="2.50390625" style="12" customWidth="1"/>
    <col min="4" max="4" width="20.875" style="160" customWidth="1"/>
    <col min="5" max="5" width="2.00390625" style="5" customWidth="1"/>
    <col min="6" max="6" width="19.00390625" style="5" customWidth="1"/>
    <col min="7" max="7" width="2.00390625" style="5" customWidth="1"/>
    <col min="8" max="8" width="21.125" style="18" customWidth="1"/>
    <col min="9" max="9" width="2.125" style="5" customWidth="1"/>
    <col min="10" max="10" width="19.50390625" style="5" customWidth="1"/>
    <col min="11" max="11" width="16.875" style="5" customWidth="1"/>
    <col min="12" max="12" width="8.125" style="5" bestFit="1" customWidth="1"/>
    <col min="13" max="16384" width="8.00390625" style="5" customWidth="1"/>
  </cols>
  <sheetData>
    <row r="1" spans="1:9" ht="15.75">
      <c r="A1" s="1" t="s">
        <v>139</v>
      </c>
      <c r="B1" s="2"/>
      <c r="C1" s="3"/>
      <c r="D1" s="155"/>
      <c r="E1" s="3"/>
      <c r="F1" s="3"/>
      <c r="G1" s="3"/>
      <c r="H1" s="4"/>
      <c r="I1" s="3"/>
    </row>
    <row r="2" spans="1:9" ht="15.75">
      <c r="A2" s="3" t="s">
        <v>0</v>
      </c>
      <c r="B2" s="3"/>
      <c r="C2" s="3"/>
      <c r="D2" s="155"/>
      <c r="E2" s="3"/>
      <c r="F2" s="3"/>
      <c r="G2" s="3"/>
      <c r="H2" s="4"/>
      <c r="I2" s="3"/>
    </row>
    <row r="3" spans="1:9" ht="15.75">
      <c r="A3" s="3" t="s">
        <v>140</v>
      </c>
      <c r="B3" s="3"/>
      <c r="C3" s="3"/>
      <c r="D3" s="155"/>
      <c r="E3" s="3"/>
      <c r="F3" s="3"/>
      <c r="G3" s="3"/>
      <c r="H3" s="4"/>
      <c r="I3" s="3"/>
    </row>
    <row r="4" spans="1:9" ht="15.75">
      <c r="A4" s="3"/>
      <c r="B4" s="3"/>
      <c r="C4" s="3"/>
      <c r="D4" s="155"/>
      <c r="E4" s="3"/>
      <c r="F4" s="3"/>
      <c r="G4" s="3"/>
      <c r="H4" s="4"/>
      <c r="I4" s="3"/>
    </row>
    <row r="5" spans="1:9" ht="15.75">
      <c r="A5" s="7" t="s">
        <v>141</v>
      </c>
      <c r="B5" s="3"/>
      <c r="C5" s="3"/>
      <c r="D5" s="155"/>
      <c r="E5" s="3"/>
      <c r="F5" s="3"/>
      <c r="G5" s="3"/>
      <c r="H5" s="4"/>
      <c r="I5" s="3"/>
    </row>
    <row r="6" spans="1:9" ht="15.75">
      <c r="A6" s="3"/>
      <c r="B6" s="3"/>
      <c r="C6" s="3"/>
      <c r="D6" s="155"/>
      <c r="E6" s="3"/>
      <c r="F6" s="3"/>
      <c r="G6" s="3"/>
      <c r="H6" s="4"/>
      <c r="I6" s="3"/>
    </row>
    <row r="7" spans="1:10" ht="15.75">
      <c r="A7" s="3"/>
      <c r="B7" s="3"/>
      <c r="C7" s="3"/>
      <c r="D7" s="170"/>
      <c r="E7" s="170"/>
      <c r="F7" s="170"/>
      <c r="G7" s="6"/>
      <c r="H7" s="170"/>
      <c r="I7" s="170"/>
      <c r="J7" s="170"/>
    </row>
    <row r="8" spans="1:10" ht="15.75">
      <c r="A8" s="6"/>
      <c r="B8" s="2"/>
      <c r="C8" s="2"/>
      <c r="D8" s="171" t="s">
        <v>121</v>
      </c>
      <c r="E8" s="171"/>
      <c r="F8" s="171"/>
      <c r="G8" s="94"/>
      <c r="H8" s="172" t="s">
        <v>122</v>
      </c>
      <c r="I8" s="172"/>
      <c r="J8" s="172"/>
    </row>
    <row r="9" spans="1:10" ht="15.75">
      <c r="A9" s="6"/>
      <c r="B9" s="2"/>
      <c r="C9" s="2"/>
      <c r="D9" s="156"/>
      <c r="E9" s="8"/>
      <c r="F9" s="99" t="s">
        <v>105</v>
      </c>
      <c r="G9" s="8"/>
      <c r="H9" s="2"/>
      <c r="I9" s="8"/>
      <c r="J9" s="99" t="s">
        <v>105</v>
      </c>
    </row>
    <row r="10" spans="1:10" ht="15.75">
      <c r="A10" s="6"/>
      <c r="B10" s="2"/>
      <c r="C10" s="2"/>
      <c r="D10" s="156" t="s">
        <v>1</v>
      </c>
      <c r="E10" s="100"/>
      <c r="F10" s="101" t="s">
        <v>106</v>
      </c>
      <c r="G10" s="6"/>
      <c r="H10" s="107" t="s">
        <v>1</v>
      </c>
      <c r="I10" s="9"/>
      <c r="J10" s="101" t="s">
        <v>106</v>
      </c>
    </row>
    <row r="11" spans="1:10" ht="15.75">
      <c r="A11" s="6"/>
      <c r="B11" s="2"/>
      <c r="C11" s="2"/>
      <c r="D11" s="156" t="s">
        <v>2</v>
      </c>
      <c r="E11" s="100"/>
      <c r="F11" s="101" t="s">
        <v>123</v>
      </c>
      <c r="G11" s="6"/>
      <c r="H11" s="107" t="s">
        <v>3</v>
      </c>
      <c r="I11" s="9"/>
      <c r="J11" s="101" t="s">
        <v>124</v>
      </c>
    </row>
    <row r="12" spans="1:10" ht="15.75">
      <c r="A12" s="6"/>
      <c r="B12" s="10" t="s">
        <v>10</v>
      </c>
      <c r="C12" s="2"/>
      <c r="D12" s="157" t="s">
        <v>142</v>
      </c>
      <c r="E12" s="100"/>
      <c r="F12" s="103" t="s">
        <v>135</v>
      </c>
      <c r="G12" s="6"/>
      <c r="H12" s="102" t="s">
        <v>142</v>
      </c>
      <c r="I12" s="6"/>
      <c r="J12" s="103" t="s">
        <v>135</v>
      </c>
    </row>
    <row r="13" spans="1:10" ht="15.75">
      <c r="A13" s="6"/>
      <c r="B13" s="2"/>
      <c r="C13" s="2"/>
      <c r="D13" s="156" t="s">
        <v>4</v>
      </c>
      <c r="E13" s="2"/>
      <c r="F13" s="101" t="s">
        <v>4</v>
      </c>
      <c r="G13" s="2"/>
      <c r="H13" s="108" t="s">
        <v>4</v>
      </c>
      <c r="I13" s="2"/>
      <c r="J13" s="101" t="s">
        <v>4</v>
      </c>
    </row>
    <row r="14" spans="4:10" ht="15.75">
      <c r="D14" s="158"/>
      <c r="E14" s="12"/>
      <c r="F14" s="12"/>
      <c r="G14" s="12"/>
      <c r="H14" s="109"/>
      <c r="I14" s="12"/>
      <c r="J14" s="112"/>
    </row>
    <row r="15" spans="1:10" ht="15.75">
      <c r="A15" s="5" t="s">
        <v>90</v>
      </c>
      <c r="D15" s="162">
        <v>3087641.29</v>
      </c>
      <c r="E15" s="13"/>
      <c r="F15" s="104">
        <v>2907810</v>
      </c>
      <c r="G15" s="13"/>
      <c r="H15" s="13">
        <v>3087641.29</v>
      </c>
      <c r="I15" s="13"/>
      <c r="J15" s="104">
        <v>2907810</v>
      </c>
    </row>
    <row r="16" spans="4:10" ht="15.75">
      <c r="D16" s="162"/>
      <c r="E16" s="13"/>
      <c r="F16" s="104"/>
      <c r="G16" s="13"/>
      <c r="H16" s="13"/>
      <c r="I16" s="13"/>
      <c r="J16" s="104"/>
    </row>
    <row r="17" spans="1:11" ht="15.75">
      <c r="A17" s="5" t="s">
        <v>91</v>
      </c>
      <c r="D17" s="163">
        <v>-1581435.29</v>
      </c>
      <c r="E17" s="13"/>
      <c r="F17" s="105">
        <v>-1090216</v>
      </c>
      <c r="G17" s="13"/>
      <c r="H17" s="15">
        <v>-1581435.29</v>
      </c>
      <c r="I17" s="13"/>
      <c r="J17" s="105">
        <v>-1090216</v>
      </c>
      <c r="K17" s="96"/>
    </row>
    <row r="18" spans="4:10" ht="15.75">
      <c r="D18" s="162"/>
      <c r="E18" s="13"/>
      <c r="F18" s="104"/>
      <c r="G18" s="13"/>
      <c r="H18" s="104"/>
      <c r="I18" s="13"/>
      <c r="J18" s="112"/>
    </row>
    <row r="19" spans="1:10" ht="15.75">
      <c r="A19" s="5" t="s">
        <v>92</v>
      </c>
      <c r="D19" s="162">
        <f>SUM(D15:D18)</f>
        <v>1506206</v>
      </c>
      <c r="E19" s="13"/>
      <c r="F19" s="13">
        <f>SUM(F15:F18)</f>
        <v>1817594</v>
      </c>
      <c r="G19" s="13"/>
      <c r="H19" s="104">
        <f>SUM(H15:H18)</f>
        <v>1506206</v>
      </c>
      <c r="I19" s="13"/>
      <c r="J19" s="104">
        <f>SUM(J15:J18)</f>
        <v>1817594</v>
      </c>
    </row>
    <row r="20" spans="4:10" ht="15.75">
      <c r="D20" s="162"/>
      <c r="E20" s="13"/>
      <c r="F20" s="104"/>
      <c r="G20" s="13"/>
      <c r="H20" s="104"/>
      <c r="I20" s="13"/>
      <c r="J20" s="112"/>
    </row>
    <row r="21" spans="1:10" ht="15.75">
      <c r="A21" s="5" t="s">
        <v>93</v>
      </c>
      <c r="D21" s="13">
        <v>147728.87</v>
      </c>
      <c r="E21" s="13"/>
      <c r="F21" s="104">
        <v>61408</v>
      </c>
      <c r="G21" s="13"/>
      <c r="H21" s="13">
        <v>147728.87</v>
      </c>
      <c r="I21" s="13"/>
      <c r="J21" s="104">
        <v>61408</v>
      </c>
    </row>
    <row r="22" spans="4:10" ht="15.75">
      <c r="D22" s="13"/>
      <c r="E22" s="13"/>
      <c r="F22" s="104"/>
      <c r="G22" s="13"/>
      <c r="H22" s="13"/>
      <c r="I22" s="13"/>
      <c r="J22" s="104"/>
    </row>
    <row r="23" spans="1:10" ht="15.75">
      <c r="A23" s="5" t="s">
        <v>94</v>
      </c>
      <c r="D23" s="13">
        <v>-174028.5</v>
      </c>
      <c r="E23" s="13"/>
      <c r="F23" s="104">
        <v>-201856</v>
      </c>
      <c r="G23" s="13"/>
      <c r="H23" s="13">
        <v>-174028.5</v>
      </c>
      <c r="I23" s="13"/>
      <c r="J23" s="104">
        <v>-201856</v>
      </c>
    </row>
    <row r="24" spans="4:10" ht="15.75">
      <c r="D24" s="13"/>
      <c r="E24" s="13"/>
      <c r="F24" s="106"/>
      <c r="G24" s="13"/>
      <c r="H24" s="13"/>
      <c r="I24" s="13"/>
      <c r="J24" s="106"/>
    </row>
    <row r="25" spans="1:10" ht="15.75">
      <c r="A25" s="5" t="s">
        <v>95</v>
      </c>
      <c r="D25" s="13">
        <v>-431040.5</v>
      </c>
      <c r="E25" s="13"/>
      <c r="F25" s="104">
        <v>-461303</v>
      </c>
      <c r="G25" s="13"/>
      <c r="H25" s="13">
        <v>-431040.5</v>
      </c>
      <c r="I25" s="13"/>
      <c r="J25" s="104">
        <v>-461303</v>
      </c>
    </row>
    <row r="26" spans="4:10" ht="15.75">
      <c r="D26" s="162"/>
      <c r="E26" s="13"/>
      <c r="F26" s="104"/>
      <c r="G26" s="13"/>
      <c r="H26" s="162"/>
      <c r="I26" s="13"/>
      <c r="J26" s="104"/>
    </row>
    <row r="27" spans="1:10" ht="15.75">
      <c r="A27" s="5" t="s">
        <v>96</v>
      </c>
      <c r="D27" s="163">
        <f>-134925+0.6</f>
        <v>-134924.4</v>
      </c>
      <c r="E27" s="13"/>
      <c r="F27" s="105">
        <v>-145435</v>
      </c>
      <c r="G27" s="13"/>
      <c r="H27" s="163">
        <f>-134925+0.6</f>
        <v>-134924.4</v>
      </c>
      <c r="I27" s="13"/>
      <c r="J27" s="105">
        <v>-145435</v>
      </c>
    </row>
    <row r="28" spans="4:10" ht="15.75">
      <c r="D28" s="162"/>
      <c r="E28" s="13"/>
      <c r="F28" s="104"/>
      <c r="G28" s="13"/>
      <c r="H28" s="104"/>
      <c r="I28" s="13"/>
      <c r="J28" s="112"/>
    </row>
    <row r="29" spans="1:10" ht="15.75">
      <c r="A29" s="5" t="s">
        <v>97</v>
      </c>
      <c r="D29" s="162">
        <f>SUM(D19:D27)</f>
        <v>913941.4700000001</v>
      </c>
      <c r="E29" s="13"/>
      <c r="F29" s="13">
        <f>SUM(F19:F27)</f>
        <v>1070408</v>
      </c>
      <c r="G29" s="13"/>
      <c r="H29" s="104">
        <f>SUM(H19:H27)</f>
        <v>913941.4700000001</v>
      </c>
      <c r="I29" s="13"/>
      <c r="J29" s="104">
        <f>SUM(J19:J27)</f>
        <v>1070408</v>
      </c>
    </row>
    <row r="30" spans="4:15" ht="15.75">
      <c r="D30" s="162"/>
      <c r="E30" s="13"/>
      <c r="F30" s="13"/>
      <c r="G30" s="13"/>
      <c r="H30" s="104"/>
      <c r="I30" s="13"/>
      <c r="J30" s="104"/>
      <c r="L30" s="7"/>
      <c r="M30" s="7"/>
      <c r="N30" s="7"/>
      <c r="O30" s="7"/>
    </row>
    <row r="31" spans="1:10" ht="15.75">
      <c r="A31" s="5" t="s">
        <v>98</v>
      </c>
      <c r="D31" s="162">
        <v>-3314</v>
      </c>
      <c r="E31" s="13"/>
      <c r="F31" s="104">
        <v>-3223</v>
      </c>
      <c r="G31" s="13"/>
      <c r="H31" s="162">
        <v>-3314</v>
      </c>
      <c r="I31" s="13"/>
      <c r="J31" s="104">
        <v>-3223</v>
      </c>
    </row>
    <row r="32" spans="4:10" ht="15.75">
      <c r="D32" s="163"/>
      <c r="E32" s="13"/>
      <c r="F32" s="105"/>
      <c r="G32" s="13"/>
      <c r="H32" s="110"/>
      <c r="I32" s="13"/>
      <c r="J32" s="113"/>
    </row>
    <row r="33" spans="1:10" ht="15.75">
      <c r="A33" s="5" t="s">
        <v>99</v>
      </c>
      <c r="D33" s="162">
        <f>SUM(D29:D31)</f>
        <v>910627.4700000001</v>
      </c>
      <c r="E33" s="13"/>
      <c r="F33" s="13">
        <f>SUM(F29:F31)</f>
        <v>1067185</v>
      </c>
      <c r="G33" s="13"/>
      <c r="H33" s="104">
        <f>SUM(H29:H31)</f>
        <v>910627.4700000001</v>
      </c>
      <c r="I33" s="13"/>
      <c r="J33" s="104">
        <f>SUM(J29:J31)</f>
        <v>1067185</v>
      </c>
    </row>
    <row r="34" spans="4:10" ht="15.75">
      <c r="D34" s="162"/>
      <c r="E34" s="13"/>
      <c r="F34" s="104"/>
      <c r="G34" s="13"/>
      <c r="H34" s="104"/>
      <c r="I34" s="13"/>
      <c r="J34" s="112"/>
    </row>
    <row r="35" spans="1:10" ht="15.75">
      <c r="A35" s="5" t="s">
        <v>100</v>
      </c>
      <c r="B35" s="12" t="s">
        <v>125</v>
      </c>
      <c r="D35" s="162">
        <v>-209946</v>
      </c>
      <c r="E35" s="13"/>
      <c r="F35" s="104">
        <v>-257889</v>
      </c>
      <c r="G35" s="13"/>
      <c r="H35" s="13">
        <v>-209946</v>
      </c>
      <c r="I35" s="13"/>
      <c r="J35" s="104">
        <v>-257889</v>
      </c>
    </row>
    <row r="36" spans="4:10" ht="15.75">
      <c r="D36" s="163"/>
      <c r="E36" s="13"/>
      <c r="F36" s="105"/>
      <c r="G36" s="13"/>
      <c r="H36" s="110"/>
      <c r="I36" s="13"/>
      <c r="J36" s="113"/>
    </row>
    <row r="37" spans="1:10" ht="15.75">
      <c r="A37" s="5" t="s">
        <v>101</v>
      </c>
      <c r="D37" s="162">
        <f>SUM(D33:D36)</f>
        <v>700681.4700000001</v>
      </c>
      <c r="E37" s="13"/>
      <c r="F37" s="13">
        <f>SUM(F33:F36)</f>
        <v>809296</v>
      </c>
      <c r="G37" s="13"/>
      <c r="H37" s="104">
        <f>SUM(H33:H36)</f>
        <v>700681.4700000001</v>
      </c>
      <c r="I37" s="13"/>
      <c r="J37" s="104">
        <f>SUM(J33:J36)</f>
        <v>809296</v>
      </c>
    </row>
    <row r="38" spans="4:10" ht="15.75">
      <c r="D38" s="162"/>
      <c r="E38" s="13"/>
      <c r="F38" s="104"/>
      <c r="G38" s="13"/>
      <c r="H38" s="104"/>
      <c r="I38" s="13"/>
      <c r="J38" s="112"/>
    </row>
    <row r="39" spans="1:10" ht="15.75">
      <c r="A39" s="5" t="s">
        <v>102</v>
      </c>
      <c r="D39" s="162">
        <v>0</v>
      </c>
      <c r="E39" s="13"/>
      <c r="F39" s="104">
        <v>0</v>
      </c>
      <c r="G39" s="13"/>
      <c r="H39" s="104">
        <f>+D39</f>
        <v>0</v>
      </c>
      <c r="I39" s="13"/>
      <c r="J39" s="104">
        <v>0</v>
      </c>
    </row>
    <row r="40" spans="4:10" ht="15.75">
      <c r="D40" s="164"/>
      <c r="E40" s="13"/>
      <c r="F40" s="105"/>
      <c r="G40" s="13"/>
      <c r="H40" s="105"/>
      <c r="I40" s="13"/>
      <c r="J40" s="113"/>
    </row>
    <row r="41" spans="1:10" ht="15.75">
      <c r="A41" s="5" t="s">
        <v>103</v>
      </c>
      <c r="D41" s="165">
        <f>SUM(D37:D39)</f>
        <v>700681.4700000001</v>
      </c>
      <c r="E41" s="13"/>
      <c r="F41" s="97">
        <f>SUM(F37:F39)</f>
        <v>809296</v>
      </c>
      <c r="G41" s="13"/>
      <c r="H41" s="111">
        <f>SUM(H37:H39)</f>
        <v>700681.4700000001</v>
      </c>
      <c r="I41" s="13"/>
      <c r="J41" s="111">
        <f>SUM(J37:J39)</f>
        <v>809296</v>
      </c>
    </row>
    <row r="42" spans="4:10" ht="15.75">
      <c r="D42" s="164"/>
      <c r="E42" s="13"/>
      <c r="F42" s="105"/>
      <c r="G42" s="13"/>
      <c r="H42" s="105"/>
      <c r="I42" s="13"/>
      <c r="J42" s="113"/>
    </row>
    <row r="43" spans="1:10" ht="19.5" customHeight="1" thickBot="1">
      <c r="A43" s="5" t="s">
        <v>104</v>
      </c>
      <c r="D43" s="166">
        <f>SUM(D41:D41)</f>
        <v>700681.4700000001</v>
      </c>
      <c r="E43" s="13"/>
      <c r="F43" s="137">
        <f>SUM(F41:F41)</f>
        <v>809296</v>
      </c>
      <c r="G43" s="13"/>
      <c r="H43" s="138">
        <f>SUM(H37:H39)</f>
        <v>700681.4700000001</v>
      </c>
      <c r="I43" s="13"/>
      <c r="J43" s="138">
        <f>SUM(J37:J39)</f>
        <v>809296</v>
      </c>
    </row>
    <row r="44" spans="4:10" ht="16.5" thickTop="1">
      <c r="D44" s="159"/>
      <c r="E44" s="13"/>
      <c r="F44" s="13"/>
      <c r="G44" s="13"/>
      <c r="H44" s="13"/>
      <c r="I44" s="13"/>
      <c r="J44" s="112"/>
    </row>
    <row r="45" spans="4:10" ht="15.75">
      <c r="D45" s="159"/>
      <c r="E45" s="13"/>
      <c r="F45" s="13"/>
      <c r="G45" s="13"/>
      <c r="H45" s="13"/>
      <c r="I45" s="13"/>
      <c r="J45" s="112"/>
    </row>
    <row r="46" spans="4:10" ht="15.75">
      <c r="D46" s="159"/>
      <c r="E46" s="13"/>
      <c r="F46" s="13"/>
      <c r="G46" s="13"/>
      <c r="H46" s="13"/>
      <c r="I46" s="13"/>
      <c r="J46" s="112"/>
    </row>
    <row r="47" spans="1:10" ht="15.75">
      <c r="A47" s="5" t="s">
        <v>130</v>
      </c>
      <c r="B47" s="12" t="s">
        <v>5</v>
      </c>
      <c r="D47" s="152">
        <f>+D41/120000000*100</f>
        <v>0.5839012250000001</v>
      </c>
      <c r="E47" s="13"/>
      <c r="F47" s="151">
        <f>F41/120000000*100</f>
        <v>0.6744133333333333</v>
      </c>
      <c r="G47" s="13"/>
      <c r="H47" s="16">
        <f>+H37/120000000*100</f>
        <v>0.5839012250000001</v>
      </c>
      <c r="I47" s="13"/>
      <c r="J47" s="135">
        <f>J41/120000000*100</f>
        <v>0.6744133333333333</v>
      </c>
    </row>
    <row r="48" spans="4:10" ht="15.75">
      <c r="D48" s="153"/>
      <c r="E48" s="98"/>
      <c r="F48" s="114"/>
      <c r="J48" s="114"/>
    </row>
    <row r="49" spans="1:10" ht="15.75">
      <c r="A49" s="5" t="s">
        <v>131</v>
      </c>
      <c r="B49" s="12" t="s">
        <v>6</v>
      </c>
      <c r="D49" s="154">
        <f>+D37/118865714*100</f>
        <v>0.5894731511897536</v>
      </c>
      <c r="E49" s="98"/>
      <c r="F49" s="150">
        <f>+F37/120090337*100</f>
        <v>0.6739060112721642</v>
      </c>
      <c r="H49" s="141">
        <f>+H37/118865714*100</f>
        <v>0.5894731511897536</v>
      </c>
      <c r="J49" s="141">
        <f>+J37/120090337*100</f>
        <v>0.6739060112721642</v>
      </c>
    </row>
    <row r="51" ht="15.75">
      <c r="A51" s="19"/>
    </row>
    <row r="52" spans="1:10" ht="15.75">
      <c r="A52" s="168" t="s">
        <v>163</v>
      </c>
      <c r="B52" s="169"/>
      <c r="C52" s="169"/>
      <c r="D52" s="169"/>
      <c r="E52" s="169"/>
      <c r="F52" s="169"/>
      <c r="G52" s="169"/>
      <c r="H52" s="169"/>
      <c r="I52" s="169"/>
      <c r="J52" s="169"/>
    </row>
    <row r="53" spans="1:10" ht="15.75">
      <c r="A53" s="169"/>
      <c r="B53" s="169"/>
      <c r="C53" s="169"/>
      <c r="D53" s="169"/>
      <c r="E53" s="169"/>
      <c r="F53" s="169"/>
      <c r="G53" s="169"/>
      <c r="H53" s="169"/>
      <c r="I53" s="169"/>
      <c r="J53" s="169"/>
    </row>
    <row r="55" ht="15.75">
      <c r="D55" s="161"/>
    </row>
  </sheetData>
  <mergeCells count="5">
    <mergeCell ref="A52:J53"/>
    <mergeCell ref="D7:F7"/>
    <mergeCell ref="D8:F8"/>
    <mergeCell ref="H7:J7"/>
    <mergeCell ref="H8:J8"/>
  </mergeCells>
  <printOptions/>
  <pageMargins left="0.98" right="0.29" top="0.17" bottom="0.29" header="0.17"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codeName="Sheet2"/>
  <dimension ref="A1:J66"/>
  <sheetViews>
    <sheetView zoomScale="75" zoomScaleNormal="75" zoomScaleSheetLayoutView="75" workbookViewId="0" topLeftCell="A1">
      <selection activeCell="E31" sqref="E31"/>
    </sheetView>
  </sheetViews>
  <sheetFormatPr defaultColWidth="9.00390625" defaultRowHeight="14.25"/>
  <cols>
    <col min="1" max="1" width="4.375" style="5" customWidth="1"/>
    <col min="2" max="2" width="29.875" style="5" customWidth="1"/>
    <col min="3" max="3" width="10.375" style="12" customWidth="1"/>
    <col min="4" max="4" width="18.875" style="26" hidden="1" customWidth="1"/>
    <col min="5" max="5" width="4.125" style="12" customWidth="1"/>
    <col min="6" max="6" width="19.375" style="31" customWidth="1"/>
    <col min="7" max="7" width="4.125" style="5" customWidth="1"/>
    <col min="8" max="8" width="16.375" style="5" customWidth="1"/>
    <col min="9" max="9" width="14.00390625" style="5" customWidth="1"/>
    <col min="10" max="10" width="30.00390625" style="5" customWidth="1"/>
    <col min="11" max="16384" width="8.00390625" style="5" customWidth="1"/>
  </cols>
  <sheetData>
    <row r="1" spans="1:9" ht="15.75">
      <c r="A1" s="1" t="s">
        <v>139</v>
      </c>
      <c r="B1" s="22"/>
      <c r="C1" s="22"/>
      <c r="D1" s="22"/>
      <c r="E1" s="22"/>
      <c r="F1" s="22"/>
      <c r="G1" s="22"/>
      <c r="H1" s="22"/>
      <c r="I1" s="22"/>
    </row>
    <row r="2" spans="1:9" ht="15.75">
      <c r="A2" s="173" t="s">
        <v>7</v>
      </c>
      <c r="B2" s="173"/>
      <c r="C2" s="173"/>
      <c r="D2" s="173"/>
      <c r="E2" s="173"/>
      <c r="F2" s="173"/>
      <c r="G2" s="173"/>
      <c r="H2" s="173"/>
      <c r="I2" s="173"/>
    </row>
    <row r="3" spans="1:9" ht="15.75">
      <c r="A3" s="173" t="s">
        <v>143</v>
      </c>
      <c r="B3" s="173"/>
      <c r="C3" s="173"/>
      <c r="D3" s="173"/>
      <c r="E3" s="173"/>
      <c r="F3" s="173"/>
      <c r="G3" s="173"/>
      <c r="H3" s="173"/>
      <c r="I3" s="173"/>
    </row>
    <row r="4" spans="1:9" ht="15.75">
      <c r="A4" s="22"/>
      <c r="B4" s="22"/>
      <c r="C4" s="22"/>
      <c r="D4" s="22"/>
      <c r="E4" s="22"/>
      <c r="F4" s="22"/>
      <c r="G4" s="22"/>
      <c r="H4" s="22"/>
      <c r="I4" s="22"/>
    </row>
    <row r="5" spans="1:9" ht="15.75">
      <c r="A5" s="6"/>
      <c r="B5" s="6"/>
      <c r="C5" s="2"/>
      <c r="D5" s="23"/>
      <c r="E5" s="2"/>
      <c r="F5" s="129" t="s">
        <v>81</v>
      </c>
      <c r="G5" s="100"/>
      <c r="H5" s="129" t="s">
        <v>82</v>
      </c>
      <c r="I5" s="6"/>
    </row>
    <row r="6" spans="1:9" ht="47.25">
      <c r="A6" s="6"/>
      <c r="B6" s="6"/>
      <c r="C6" s="2"/>
      <c r="D6" s="23"/>
      <c r="E6" s="2"/>
      <c r="F6" s="129" t="s">
        <v>8</v>
      </c>
      <c r="G6" s="100"/>
      <c r="H6" s="174" t="s">
        <v>138</v>
      </c>
      <c r="I6" s="6"/>
    </row>
    <row r="7" spans="1:9" ht="15.75">
      <c r="A7" s="6"/>
      <c r="B7" s="6"/>
      <c r="C7" s="2"/>
      <c r="D7" s="23"/>
      <c r="E7" s="2"/>
      <c r="F7" s="101" t="s">
        <v>9</v>
      </c>
      <c r="G7" s="100"/>
      <c r="H7" s="175"/>
      <c r="I7" s="6"/>
    </row>
    <row r="8" spans="1:9" ht="15.75">
      <c r="A8" s="6"/>
      <c r="B8" s="6"/>
      <c r="C8" s="10" t="s">
        <v>10</v>
      </c>
      <c r="D8" s="25"/>
      <c r="E8" s="2"/>
      <c r="F8" s="130" t="s">
        <v>142</v>
      </c>
      <c r="G8" s="131"/>
      <c r="H8" s="130" t="s">
        <v>144</v>
      </c>
      <c r="I8" s="6"/>
    </row>
    <row r="9" spans="6:8" ht="15.75">
      <c r="F9" s="132" t="s">
        <v>4</v>
      </c>
      <c r="G9" s="133"/>
      <c r="H9" s="134" t="s">
        <v>4</v>
      </c>
    </row>
    <row r="10" spans="6:8" ht="15.75">
      <c r="F10" s="27"/>
      <c r="G10" s="13"/>
      <c r="H10" s="13"/>
    </row>
    <row r="11" spans="1:9" ht="15.75">
      <c r="A11" s="5" t="s">
        <v>83</v>
      </c>
      <c r="D11" s="26">
        <v>29765</v>
      </c>
      <c r="F11" s="27">
        <v>4430302</v>
      </c>
      <c r="G11" s="13"/>
      <c r="H11" s="27">
        <v>4086630</v>
      </c>
      <c r="I11" s="96"/>
    </row>
    <row r="12" spans="1:9" ht="15.75">
      <c r="A12" s="5" t="s">
        <v>145</v>
      </c>
      <c r="F12" s="27">
        <v>1208426.88</v>
      </c>
      <c r="G12" s="13"/>
      <c r="H12" s="27">
        <v>960394</v>
      </c>
      <c r="I12" s="96"/>
    </row>
    <row r="13" spans="6:8" ht="15.75">
      <c r="F13" s="27"/>
      <c r="G13" s="13"/>
      <c r="H13" s="27"/>
    </row>
    <row r="14" spans="1:8" ht="15.75" hidden="1">
      <c r="A14" s="5" t="s">
        <v>11</v>
      </c>
      <c r="F14" s="27"/>
      <c r="G14" s="13"/>
      <c r="H14" s="27"/>
    </row>
    <row r="15" spans="6:8" ht="15.75" hidden="1">
      <c r="F15" s="27"/>
      <c r="G15" s="13"/>
      <c r="H15" s="27"/>
    </row>
    <row r="16" spans="1:8" ht="15.75" hidden="1">
      <c r="A16" s="5" t="s">
        <v>12</v>
      </c>
      <c r="D16" s="26">
        <v>99291</v>
      </c>
      <c r="F16" s="27"/>
      <c r="G16" s="13"/>
      <c r="H16" s="27"/>
    </row>
    <row r="17" spans="1:8" ht="15.75" hidden="1">
      <c r="A17" s="5" t="s">
        <v>13</v>
      </c>
      <c r="F17" s="27"/>
      <c r="G17" s="13"/>
      <c r="H17" s="27"/>
    </row>
    <row r="18" spans="6:8" ht="15.75" hidden="1">
      <c r="F18" s="27"/>
      <c r="G18" s="13"/>
      <c r="H18" s="27"/>
    </row>
    <row r="19" spans="6:8" ht="15.75" hidden="1">
      <c r="F19" s="27"/>
      <c r="G19" s="13"/>
      <c r="H19" s="27"/>
    </row>
    <row r="20" spans="1:8" ht="15.75">
      <c r="A20" s="5" t="s">
        <v>14</v>
      </c>
      <c r="F20" s="27"/>
      <c r="G20" s="13"/>
      <c r="H20" s="27"/>
    </row>
    <row r="21" spans="2:9" ht="15.75">
      <c r="B21" s="5" t="s">
        <v>15</v>
      </c>
      <c r="D21" s="26">
        <v>34621</v>
      </c>
      <c r="F21" s="27">
        <v>3592128.79</v>
      </c>
      <c r="G21" s="13"/>
      <c r="H21" s="27">
        <v>4223347</v>
      </c>
      <c r="I21" s="96"/>
    </row>
    <row r="22" spans="2:9" ht="15.75">
      <c r="B22" s="5" t="s">
        <v>107</v>
      </c>
      <c r="D22" s="26">
        <f>29212+31600</f>
        <v>60812</v>
      </c>
      <c r="F22" s="27">
        <v>5152780.87</v>
      </c>
      <c r="G22" s="13"/>
      <c r="H22" s="27">
        <v>4669658</v>
      </c>
      <c r="I22" s="96"/>
    </row>
    <row r="23" spans="2:9" ht="15.75">
      <c r="B23" s="5" t="s">
        <v>110</v>
      </c>
      <c r="F23" s="27">
        <v>407613.3</v>
      </c>
      <c r="G23" s="13"/>
      <c r="H23" s="27">
        <v>273420</v>
      </c>
      <c r="I23" s="96"/>
    </row>
    <row r="24" spans="2:9" ht="15.75">
      <c r="B24" s="5" t="s">
        <v>128</v>
      </c>
      <c r="F24" s="27">
        <v>685816.34</v>
      </c>
      <c r="G24" s="13"/>
      <c r="H24" s="27">
        <v>558265</v>
      </c>
      <c r="I24" s="96"/>
    </row>
    <row r="25" spans="2:9" ht="15.75">
      <c r="B25" s="5" t="s">
        <v>66</v>
      </c>
      <c r="F25" s="27">
        <v>685502.7</v>
      </c>
      <c r="G25" s="13"/>
      <c r="H25" s="27">
        <v>1302413</v>
      </c>
      <c r="I25" s="96"/>
    </row>
    <row r="26" spans="2:9" ht="15.75">
      <c r="B26" s="5" t="s">
        <v>65</v>
      </c>
      <c r="C26" s="5"/>
      <c r="D26" s="5"/>
      <c r="E26" s="5"/>
      <c r="F26" s="142">
        <v>5500000</v>
      </c>
      <c r="H26" s="142">
        <v>4900000</v>
      </c>
      <c r="I26" s="96"/>
    </row>
    <row r="27" spans="6:8" ht="15.75">
      <c r="F27" s="28">
        <f>SUM(F21:F26)</f>
        <v>16023842</v>
      </c>
      <c r="G27" s="13"/>
      <c r="H27" s="28">
        <f>SUM(H21:H26)</f>
        <v>15927103</v>
      </c>
    </row>
    <row r="28" spans="6:8" ht="15.75">
      <c r="F28" s="27"/>
      <c r="G28" s="13"/>
      <c r="H28" s="13"/>
    </row>
    <row r="29" spans="1:8" ht="15.75">
      <c r="A29" s="5" t="s">
        <v>16</v>
      </c>
      <c r="F29" s="27"/>
      <c r="G29" s="13"/>
      <c r="H29" s="13"/>
    </row>
    <row r="30" spans="2:9" ht="15.75">
      <c r="B30" s="5" t="s">
        <v>108</v>
      </c>
      <c r="D30" s="26">
        <v>241858</v>
      </c>
      <c r="F30" s="27">
        <v>34619</v>
      </c>
      <c r="G30" s="13"/>
      <c r="H30" s="27">
        <v>118541</v>
      </c>
      <c r="I30" s="96"/>
    </row>
    <row r="31" spans="2:9" ht="15.75">
      <c r="B31" s="5" t="s">
        <v>111</v>
      </c>
      <c r="F31" s="27">
        <f>132965+24982</f>
        <v>157947</v>
      </c>
      <c r="G31" s="13"/>
      <c r="H31" s="27">
        <f>197513-87984</f>
        <v>109529</v>
      </c>
      <c r="I31" s="96"/>
    </row>
    <row r="32" spans="2:9" ht="19.5" customHeight="1" hidden="1">
      <c r="B32" s="5" t="s">
        <v>17</v>
      </c>
      <c r="F32" s="27"/>
      <c r="G32" s="13"/>
      <c r="H32" s="27"/>
      <c r="I32" s="96"/>
    </row>
    <row r="33" spans="2:9" ht="15.75" hidden="1">
      <c r="B33" s="5" t="s">
        <v>109</v>
      </c>
      <c r="C33" s="12" t="s">
        <v>18</v>
      </c>
      <c r="F33" s="27"/>
      <c r="G33" s="13"/>
      <c r="H33" s="27"/>
      <c r="I33" s="96"/>
    </row>
    <row r="34" spans="2:9" ht="15.75" hidden="1">
      <c r="B34" s="5" t="s">
        <v>19</v>
      </c>
      <c r="C34" s="12" t="s">
        <v>18</v>
      </c>
      <c r="F34" s="27"/>
      <c r="G34" s="13"/>
      <c r="H34" s="27"/>
      <c r="I34" s="96"/>
    </row>
    <row r="35" spans="2:9" ht="15.75" hidden="1">
      <c r="B35" s="5" t="s">
        <v>20</v>
      </c>
      <c r="C35" s="12" t="s">
        <v>18</v>
      </c>
      <c r="F35" s="27"/>
      <c r="G35" s="13"/>
      <c r="H35" s="27"/>
      <c r="I35" s="96"/>
    </row>
    <row r="36" spans="2:9" ht="15.75" hidden="1">
      <c r="B36" s="5" t="s">
        <v>21</v>
      </c>
      <c r="C36" s="12" t="s">
        <v>18</v>
      </c>
      <c r="F36" s="27"/>
      <c r="G36" s="13"/>
      <c r="H36" s="27"/>
      <c r="I36" s="96"/>
    </row>
    <row r="37" spans="2:9" ht="15.75">
      <c r="B37" s="5" t="s">
        <v>22</v>
      </c>
      <c r="C37" s="12" t="s">
        <v>18</v>
      </c>
      <c r="D37" s="26">
        <v>0</v>
      </c>
      <c r="F37" s="27">
        <v>71944.68</v>
      </c>
      <c r="G37" s="13"/>
      <c r="H37" s="27">
        <v>87984</v>
      </c>
      <c r="I37" s="96"/>
    </row>
    <row r="38" spans="2:9" ht="15.75">
      <c r="B38" s="5" t="s">
        <v>112</v>
      </c>
      <c r="F38" s="27"/>
      <c r="G38" s="13"/>
      <c r="H38" s="27"/>
      <c r="I38" s="96"/>
    </row>
    <row r="39" spans="6:8" ht="15.75">
      <c r="F39" s="28">
        <f>SUM(F30:F38)</f>
        <v>264510.68</v>
      </c>
      <c r="G39" s="13"/>
      <c r="H39" s="28">
        <f>SUM(H30:H38)</f>
        <v>316054</v>
      </c>
    </row>
    <row r="40" spans="6:8" ht="15.75">
      <c r="F40" s="27"/>
      <c r="G40" s="13"/>
      <c r="H40" s="14"/>
    </row>
    <row r="41" spans="1:9" ht="15.75">
      <c r="A41" s="5" t="s">
        <v>23</v>
      </c>
      <c r="F41" s="27">
        <f>F27-F39</f>
        <v>15759331.32</v>
      </c>
      <c r="G41" s="13"/>
      <c r="H41" s="27">
        <f>H27-H39</f>
        <v>15611049</v>
      </c>
      <c r="I41" s="96"/>
    </row>
    <row r="42" spans="6:8" ht="15.75">
      <c r="F42" s="27"/>
      <c r="G42" s="13"/>
      <c r="H42" s="14"/>
    </row>
    <row r="43" spans="6:8" ht="16.5" thickBot="1">
      <c r="F43" s="29">
        <f>+F11+F14+F16+F41+F12</f>
        <v>21398060.2</v>
      </c>
      <c r="G43" s="13"/>
      <c r="H43" s="29">
        <f>+H11+H14+H16+H41+H12</f>
        <v>20658073</v>
      </c>
    </row>
    <row r="44" spans="6:8" ht="16.5" thickTop="1">
      <c r="F44" s="27"/>
      <c r="G44" s="13"/>
      <c r="H44" s="14"/>
    </row>
    <row r="45" spans="1:8" ht="15.75">
      <c r="A45" s="5" t="s">
        <v>116</v>
      </c>
      <c r="F45" s="27"/>
      <c r="G45" s="13"/>
      <c r="H45" s="14"/>
    </row>
    <row r="46" spans="6:8" ht="15.75">
      <c r="F46" s="27"/>
      <c r="G46" s="13"/>
      <c r="H46" s="14"/>
    </row>
    <row r="47" spans="1:8" ht="15.75">
      <c r="A47" s="5" t="s">
        <v>24</v>
      </c>
      <c r="D47" s="26">
        <v>2</v>
      </c>
      <c r="F47" s="27">
        <v>12000000</v>
      </c>
      <c r="G47" s="13"/>
      <c r="H47" s="27">
        <v>12000000</v>
      </c>
    </row>
    <row r="48" spans="1:10" ht="15.75">
      <c r="A48" s="5" t="s">
        <v>25</v>
      </c>
      <c r="F48" s="27">
        <v>902676.53</v>
      </c>
      <c r="G48" s="13"/>
      <c r="H48" s="27">
        <v>902677</v>
      </c>
      <c r="J48" s="96"/>
    </row>
    <row r="49" spans="1:10" ht="15.75">
      <c r="A49" s="5" t="s">
        <v>146</v>
      </c>
      <c r="F49" s="27">
        <v>324913.6</v>
      </c>
      <c r="G49" s="13"/>
      <c r="H49" s="27">
        <v>307073</v>
      </c>
      <c r="J49" s="96"/>
    </row>
    <row r="50" spans="1:9" ht="15.75">
      <c r="A50" s="5" t="s">
        <v>113</v>
      </c>
      <c r="F50" s="95">
        <v>7905681.4</v>
      </c>
      <c r="G50" s="13"/>
      <c r="H50" s="95">
        <v>7205000</v>
      </c>
      <c r="I50" s="96"/>
    </row>
    <row r="51" spans="1:8" ht="15.75">
      <c r="A51" s="5" t="s">
        <v>26</v>
      </c>
      <c r="D51" s="30">
        <f>SUM(D47:D50)</f>
        <v>2</v>
      </c>
      <c r="F51" s="27">
        <f>SUM(F47:F50)</f>
        <v>21133271.53</v>
      </c>
      <c r="G51" s="13"/>
      <c r="H51" s="27">
        <f>SUM(H47:H50)</f>
        <v>20414750</v>
      </c>
    </row>
    <row r="52" spans="6:8" ht="15.75">
      <c r="F52" s="27"/>
      <c r="G52" s="13"/>
      <c r="H52" s="14"/>
    </row>
    <row r="53" spans="1:8" ht="15.75">
      <c r="A53" s="5" t="s">
        <v>115</v>
      </c>
      <c r="F53" s="27"/>
      <c r="G53" s="13"/>
      <c r="H53" s="14"/>
    </row>
    <row r="54" spans="2:9" ht="15.75">
      <c r="B54" s="5" t="s">
        <v>22</v>
      </c>
      <c r="C54" s="12" t="s">
        <v>18</v>
      </c>
      <c r="D54" s="26">
        <v>0</v>
      </c>
      <c r="F54" s="27">
        <f>135287.86</f>
        <v>135287.86</v>
      </c>
      <c r="G54" s="13"/>
      <c r="H54" s="27">
        <v>113823</v>
      </c>
      <c r="I54" s="96"/>
    </row>
    <row r="55" spans="2:9" ht="15.75">
      <c r="B55" s="5" t="s">
        <v>27</v>
      </c>
      <c r="C55" s="12" t="s">
        <v>18</v>
      </c>
      <c r="F55" s="27"/>
      <c r="G55" s="13"/>
      <c r="H55" s="27"/>
      <c r="I55" s="96"/>
    </row>
    <row r="56" spans="2:8" ht="15.75">
      <c r="B56" s="5" t="s">
        <v>28</v>
      </c>
      <c r="C56" s="12" t="s">
        <v>18</v>
      </c>
      <c r="F56" s="27"/>
      <c r="G56" s="13"/>
      <c r="H56" s="27"/>
    </row>
    <row r="57" spans="2:8" ht="15.75">
      <c r="B57" s="5" t="s">
        <v>114</v>
      </c>
      <c r="D57" s="26">
        <v>0</v>
      </c>
      <c r="F57" s="27">
        <f>129500</f>
        <v>129500</v>
      </c>
      <c r="G57" s="13"/>
      <c r="H57" s="27">
        <v>129500</v>
      </c>
    </row>
    <row r="58" spans="6:8" ht="16.5" thickBot="1">
      <c r="F58" s="29">
        <f>21133272+135288+129500</f>
        <v>21398060</v>
      </c>
      <c r="G58" s="13"/>
      <c r="H58" s="29">
        <f>SUM(H51:H57)</f>
        <v>20658073</v>
      </c>
    </row>
    <row r="59" spans="6:8" ht="16.5" thickTop="1">
      <c r="F59" s="167" t="s">
        <v>159</v>
      </c>
      <c r="G59" s="13"/>
      <c r="H59" s="27">
        <f>+H58-H43</f>
        <v>0</v>
      </c>
    </row>
    <row r="60" spans="1:8" ht="15.75">
      <c r="A60" s="5" t="s">
        <v>133</v>
      </c>
      <c r="F60" s="17">
        <f>(F51-F16-F12)/(F47*10)*100</f>
        <v>16.604037208333335</v>
      </c>
      <c r="G60" s="16"/>
      <c r="H60" s="17">
        <f>(H51-H16-H12)/(H47*10)*100</f>
        <v>16.211963333333333</v>
      </c>
    </row>
    <row r="61" spans="6:8" ht="15.75">
      <c r="F61" s="17"/>
      <c r="G61" s="16"/>
      <c r="H61" s="17"/>
    </row>
    <row r="62" spans="1:9" ht="15.75">
      <c r="A62" s="176" t="s">
        <v>162</v>
      </c>
      <c r="B62" s="176"/>
      <c r="C62" s="176"/>
      <c r="D62" s="176"/>
      <c r="E62" s="176"/>
      <c r="F62" s="176"/>
      <c r="G62" s="176"/>
      <c r="H62" s="176"/>
      <c r="I62" s="176"/>
    </row>
    <row r="63" spans="1:9" ht="15.75">
      <c r="A63" s="176"/>
      <c r="B63" s="176"/>
      <c r="C63" s="176"/>
      <c r="D63" s="176"/>
      <c r="E63" s="176"/>
      <c r="F63" s="176"/>
      <c r="G63" s="176"/>
      <c r="H63" s="176"/>
      <c r="I63" s="176"/>
    </row>
    <row r="64" spans="6:8" ht="15.75">
      <c r="F64" s="27"/>
      <c r="G64" s="13"/>
      <c r="H64" s="13"/>
    </row>
    <row r="65" spans="7:8" ht="15.75">
      <c r="G65" s="32"/>
      <c r="H65" s="32"/>
    </row>
    <row r="66" ht="15.75">
      <c r="A66" s="20"/>
    </row>
  </sheetData>
  <mergeCells count="4">
    <mergeCell ref="A2:I2"/>
    <mergeCell ref="A3:I3"/>
    <mergeCell ref="H6:H7"/>
    <mergeCell ref="A62:I63"/>
  </mergeCells>
  <printOptions/>
  <pageMargins left="0.98" right="0.75" top="0.17" bottom="0.17" header="0.17" footer="0.17"/>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codeName="Sheet3"/>
  <dimension ref="A1:Q47"/>
  <sheetViews>
    <sheetView zoomScale="75" zoomScaleNormal="75" zoomScaleSheetLayoutView="75" workbookViewId="0" topLeftCell="A1">
      <selection activeCell="P26" sqref="P26"/>
    </sheetView>
  </sheetViews>
  <sheetFormatPr defaultColWidth="9.00390625" defaultRowHeight="14.25"/>
  <cols>
    <col min="1" max="1" width="30.875" style="31" customWidth="1"/>
    <col min="2" max="2" width="16.125" style="31" customWidth="1"/>
    <col min="3" max="3" width="2.875" style="31" customWidth="1"/>
    <col min="4" max="4" width="15.375" style="31" customWidth="1"/>
    <col min="5" max="5" width="3.00390625" style="31" customWidth="1"/>
    <col min="6" max="6" width="12.125" style="31" hidden="1" customWidth="1"/>
    <col min="7" max="7" width="4.125" style="31" hidden="1" customWidth="1"/>
    <col min="8" max="8" width="14.75390625" style="31" hidden="1" customWidth="1"/>
    <col min="9" max="9" width="4.125" style="31" hidden="1" customWidth="1"/>
    <col min="10" max="10" width="14.75390625" style="31" customWidth="1"/>
    <col min="11" max="11" width="2.375" style="31" customWidth="1"/>
    <col min="12" max="12" width="14.75390625" style="31" customWidth="1"/>
    <col min="13" max="13" width="2.25390625" style="31" customWidth="1"/>
    <col min="14" max="14" width="13.625" style="77" customWidth="1"/>
    <col min="15" max="15" width="4.00390625" style="31" customWidth="1"/>
    <col min="16" max="16" width="14.00390625" style="31" customWidth="1"/>
    <col min="17" max="17" width="8.625" style="31" bestFit="1" customWidth="1"/>
    <col min="18" max="16384" width="8.00390625" style="31" customWidth="1"/>
  </cols>
  <sheetData>
    <row r="1" spans="1:15" ht="15.75">
      <c r="A1" s="1" t="s">
        <v>139</v>
      </c>
      <c r="B1" s="74"/>
      <c r="C1" s="74"/>
      <c r="D1" s="74"/>
      <c r="E1" s="74"/>
      <c r="F1" s="74"/>
      <c r="G1" s="74"/>
      <c r="H1" s="74"/>
      <c r="I1" s="74"/>
      <c r="J1" s="74"/>
      <c r="K1" s="74"/>
      <c r="L1" s="74"/>
      <c r="M1" s="74"/>
      <c r="N1" s="75"/>
      <c r="O1" s="74"/>
    </row>
    <row r="2" spans="1:15" ht="15.75">
      <c r="A2" s="76" t="s">
        <v>67</v>
      </c>
      <c r="B2" s="74"/>
      <c r="C2" s="74"/>
      <c r="D2" s="74"/>
      <c r="E2" s="74"/>
      <c r="F2" s="74"/>
      <c r="G2" s="74"/>
      <c r="H2" s="74"/>
      <c r="I2" s="74"/>
      <c r="J2" s="74"/>
      <c r="K2" s="74"/>
      <c r="L2" s="74"/>
      <c r="M2" s="74"/>
      <c r="N2" s="75"/>
      <c r="O2" s="74"/>
    </row>
    <row r="3" spans="1:15" ht="15.75">
      <c r="A3" s="177" t="s">
        <v>140</v>
      </c>
      <c r="B3" s="177"/>
      <c r="C3" s="177"/>
      <c r="D3" s="177"/>
      <c r="E3" s="177"/>
      <c r="F3" s="177"/>
      <c r="G3" s="177"/>
      <c r="H3" s="177"/>
      <c r="I3" s="177"/>
      <c r="J3" s="177"/>
      <c r="K3" s="177"/>
      <c r="L3" s="177"/>
      <c r="M3" s="177"/>
      <c r="N3" s="177"/>
      <c r="O3" s="177"/>
    </row>
    <row r="4" spans="6:8" ht="15.75">
      <c r="F4" s="24" t="s">
        <v>68</v>
      </c>
      <c r="H4" s="24"/>
    </row>
    <row r="5" spans="6:8" ht="15.75">
      <c r="F5" s="24" t="s">
        <v>69</v>
      </c>
      <c r="H5" s="24" t="s">
        <v>70</v>
      </c>
    </row>
    <row r="6" spans="2:14" ht="15.75">
      <c r="B6" s="101" t="s">
        <v>71</v>
      </c>
      <c r="C6" s="101"/>
      <c r="D6" s="101" t="s">
        <v>120</v>
      </c>
      <c r="E6" s="101"/>
      <c r="F6" s="101" t="s">
        <v>72</v>
      </c>
      <c r="G6" s="101"/>
      <c r="H6" s="101" t="s">
        <v>73</v>
      </c>
      <c r="I6" s="101"/>
      <c r="J6" s="101" t="s">
        <v>71</v>
      </c>
      <c r="K6" s="101"/>
      <c r="L6" s="101" t="s">
        <v>153</v>
      </c>
      <c r="M6" s="101"/>
      <c r="N6" s="127"/>
    </row>
    <row r="7" spans="2:14" ht="15.75">
      <c r="B7" s="103" t="s">
        <v>74</v>
      </c>
      <c r="C7" s="101"/>
      <c r="D7" s="103" t="s">
        <v>75</v>
      </c>
      <c r="E7" s="101"/>
      <c r="F7" s="103" t="s">
        <v>70</v>
      </c>
      <c r="G7" s="101"/>
      <c r="H7" s="103" t="s">
        <v>76</v>
      </c>
      <c r="I7" s="101"/>
      <c r="J7" s="103" t="s">
        <v>77</v>
      </c>
      <c r="K7" s="132"/>
      <c r="L7" s="136" t="s">
        <v>137</v>
      </c>
      <c r="M7" s="101"/>
      <c r="N7" s="128" t="s">
        <v>78</v>
      </c>
    </row>
    <row r="8" spans="2:14" ht="15.75">
      <c r="B8" s="101" t="s">
        <v>4</v>
      </c>
      <c r="C8" s="101"/>
      <c r="D8" s="101" t="s">
        <v>4</v>
      </c>
      <c r="E8" s="101"/>
      <c r="F8" s="101" t="s">
        <v>4</v>
      </c>
      <c r="G8" s="101"/>
      <c r="H8" s="101" t="s">
        <v>4</v>
      </c>
      <c r="I8" s="101"/>
      <c r="J8" s="101"/>
      <c r="K8" s="101"/>
      <c r="L8" s="101"/>
      <c r="M8" s="101"/>
      <c r="N8" s="127" t="s">
        <v>4</v>
      </c>
    </row>
    <row r="9" spans="2:14" ht="15.75">
      <c r="B9" s="101"/>
      <c r="C9" s="101"/>
      <c r="D9" s="101"/>
      <c r="E9" s="101"/>
      <c r="F9" s="101"/>
      <c r="G9" s="101"/>
      <c r="H9" s="101"/>
      <c r="I9" s="101"/>
      <c r="J9" s="101"/>
      <c r="K9" s="101"/>
      <c r="L9" s="101"/>
      <c r="M9" s="101"/>
      <c r="N9" s="127"/>
    </row>
    <row r="10" spans="1:17" ht="15.75">
      <c r="A10" s="21" t="s">
        <v>150</v>
      </c>
      <c r="B10" s="78"/>
      <c r="D10" s="78"/>
      <c r="N10" s="79"/>
      <c r="Q10" s="27"/>
    </row>
    <row r="11" spans="1:17" ht="15.75">
      <c r="A11" s="31" t="s">
        <v>151</v>
      </c>
      <c r="B11" s="87">
        <v>12000000</v>
      </c>
      <c r="C11" s="81"/>
      <c r="D11" s="87">
        <v>5294362</v>
      </c>
      <c r="E11" s="147"/>
      <c r="F11" s="147">
        <v>0</v>
      </c>
      <c r="G11" s="147"/>
      <c r="H11" s="87">
        <v>0</v>
      </c>
      <c r="I11" s="147"/>
      <c r="J11" s="147">
        <v>955177</v>
      </c>
      <c r="K11" s="147"/>
      <c r="L11" s="147">
        <v>0</v>
      </c>
      <c r="M11" s="147"/>
      <c r="N11" s="87">
        <f>B11+D11+F11+H11+J11+L11</f>
        <v>18249539</v>
      </c>
      <c r="Q11" s="27"/>
    </row>
    <row r="12" spans="1:17" ht="15.75">
      <c r="A12" s="31" t="s">
        <v>152</v>
      </c>
      <c r="B12" s="140">
        <v>0</v>
      </c>
      <c r="C12" s="81"/>
      <c r="D12" s="140">
        <v>-136220</v>
      </c>
      <c r="E12" s="147"/>
      <c r="F12" s="147"/>
      <c r="G12" s="147"/>
      <c r="H12" s="87"/>
      <c r="I12" s="147"/>
      <c r="J12" s="140"/>
      <c r="K12" s="147"/>
      <c r="L12" s="140">
        <v>136220</v>
      </c>
      <c r="M12" s="147"/>
      <c r="N12" s="140">
        <f>B12+D12+F12+H12+J12+L12</f>
        <v>0</v>
      </c>
      <c r="Q12" s="27"/>
    </row>
    <row r="13" spans="2:17" ht="15.75">
      <c r="B13" s="147"/>
      <c r="C13" s="81"/>
      <c r="D13" s="147"/>
      <c r="E13" s="147"/>
      <c r="F13" s="147"/>
      <c r="G13" s="147"/>
      <c r="H13" s="147"/>
      <c r="I13" s="147"/>
      <c r="J13" s="147"/>
      <c r="K13" s="147"/>
      <c r="L13" s="147"/>
      <c r="M13" s="147"/>
      <c r="N13" s="147"/>
      <c r="Q13" s="27"/>
    </row>
    <row r="14" spans="1:17" ht="15.75">
      <c r="A14" s="31" t="s">
        <v>154</v>
      </c>
      <c r="B14" s="147">
        <f>SUM(B11:B12)</f>
        <v>12000000</v>
      </c>
      <c r="C14" s="81"/>
      <c r="D14" s="147">
        <f>SUM(D11:D12)</f>
        <v>5158142</v>
      </c>
      <c r="E14" s="147"/>
      <c r="F14" s="147"/>
      <c r="G14" s="147"/>
      <c r="H14" s="147"/>
      <c r="I14" s="147"/>
      <c r="J14" s="147">
        <f>SUM(J11:J12)</f>
        <v>955177</v>
      </c>
      <c r="K14" s="147"/>
      <c r="L14" s="147">
        <f>SUM(L11:L12)</f>
        <v>136220</v>
      </c>
      <c r="M14" s="147"/>
      <c r="N14" s="87">
        <f>B14+D14+F14+H14+J14+L14</f>
        <v>18249539</v>
      </c>
      <c r="Q14" s="27"/>
    </row>
    <row r="15" spans="2:17" ht="15.75">
      <c r="B15" s="147"/>
      <c r="C15" s="81"/>
      <c r="D15" s="147"/>
      <c r="E15" s="147"/>
      <c r="F15" s="147"/>
      <c r="G15" s="147"/>
      <c r="H15" s="147"/>
      <c r="I15" s="147"/>
      <c r="J15" s="147"/>
      <c r="K15" s="147"/>
      <c r="L15" s="147"/>
      <c r="M15" s="147"/>
      <c r="N15" s="147"/>
      <c r="Q15" s="27"/>
    </row>
    <row r="16" spans="1:17" ht="15.75">
      <c r="A16" s="31" t="s">
        <v>155</v>
      </c>
      <c r="B16" s="147">
        <v>0</v>
      </c>
      <c r="C16" s="81"/>
      <c r="D16" s="147">
        <v>0</v>
      </c>
      <c r="E16" s="147"/>
      <c r="F16" s="147"/>
      <c r="G16" s="147"/>
      <c r="H16" s="147"/>
      <c r="I16" s="147"/>
      <c r="J16" s="147">
        <v>0</v>
      </c>
      <c r="K16" s="147"/>
      <c r="L16" s="147">
        <v>170853</v>
      </c>
      <c r="M16" s="147"/>
      <c r="N16" s="87">
        <f>B16+D16+F16+H16+J16+L16</f>
        <v>170853</v>
      </c>
      <c r="Q16" s="27"/>
    </row>
    <row r="17" spans="2:17" ht="15.75">
      <c r="B17" s="147"/>
      <c r="C17" s="81"/>
      <c r="D17" s="147"/>
      <c r="E17" s="147"/>
      <c r="F17" s="147"/>
      <c r="G17" s="147"/>
      <c r="H17" s="147"/>
      <c r="I17" s="147"/>
      <c r="J17" s="147"/>
      <c r="K17" s="147"/>
      <c r="L17" s="147"/>
      <c r="M17" s="147"/>
      <c r="N17" s="147"/>
      <c r="Q17" s="27"/>
    </row>
    <row r="18" spans="1:17" ht="15.75">
      <c r="A18" s="31" t="s">
        <v>129</v>
      </c>
      <c r="B18" s="147">
        <v>0</v>
      </c>
      <c r="C18" s="81"/>
      <c r="D18" s="147">
        <v>0</v>
      </c>
      <c r="E18" s="147"/>
      <c r="F18" s="147"/>
      <c r="G18" s="147"/>
      <c r="H18" s="147"/>
      <c r="I18" s="147"/>
      <c r="J18" s="147">
        <v>-52500</v>
      </c>
      <c r="K18" s="147"/>
      <c r="L18" s="147">
        <v>0</v>
      </c>
      <c r="M18" s="147"/>
      <c r="N18" s="87">
        <f>B18+D18+F18+H18+J18+L18</f>
        <v>-52500</v>
      </c>
      <c r="Q18" s="27"/>
    </row>
    <row r="19" spans="2:17" ht="15.75">
      <c r="B19" s="147"/>
      <c r="C19" s="81"/>
      <c r="D19" s="147"/>
      <c r="E19" s="147"/>
      <c r="F19" s="147"/>
      <c r="G19" s="147"/>
      <c r="H19" s="147"/>
      <c r="I19" s="147"/>
      <c r="J19" s="147"/>
      <c r="K19" s="147"/>
      <c r="L19" s="147"/>
      <c r="M19" s="147"/>
      <c r="N19" s="147"/>
      <c r="Q19" s="27"/>
    </row>
    <row r="20" spans="1:17" ht="15.75">
      <c r="A20" s="31" t="s">
        <v>79</v>
      </c>
      <c r="B20" s="147">
        <v>0</v>
      </c>
      <c r="C20" s="81"/>
      <c r="D20" s="147">
        <v>2738058</v>
      </c>
      <c r="E20" s="147"/>
      <c r="F20" s="147">
        <v>0</v>
      </c>
      <c r="G20" s="147"/>
      <c r="H20" s="147">
        <v>0</v>
      </c>
      <c r="I20" s="147"/>
      <c r="J20" s="147">
        <v>0</v>
      </c>
      <c r="K20" s="147"/>
      <c r="L20" s="147">
        <v>0</v>
      </c>
      <c r="M20" s="147"/>
      <c r="N20" s="87">
        <f>B20+D20+F20+H20+J20+L20</f>
        <v>2738058</v>
      </c>
      <c r="Q20" s="27"/>
    </row>
    <row r="21" spans="2:17" ht="15.75">
      <c r="B21" s="147"/>
      <c r="C21" s="81"/>
      <c r="D21" s="147"/>
      <c r="E21" s="147"/>
      <c r="F21" s="147"/>
      <c r="G21" s="147"/>
      <c r="H21" s="147"/>
      <c r="I21" s="147"/>
      <c r="J21" s="147"/>
      <c r="K21" s="147"/>
      <c r="L21" s="147"/>
      <c r="M21" s="147"/>
      <c r="N21" s="87"/>
      <c r="Q21" s="27"/>
    </row>
    <row r="22" spans="1:17" ht="15.75">
      <c r="A22" s="31" t="s">
        <v>156</v>
      </c>
      <c r="B22" s="147"/>
      <c r="C22" s="81"/>
      <c r="D22" s="147">
        <v>-691200</v>
      </c>
      <c r="E22" s="147"/>
      <c r="F22" s="147"/>
      <c r="G22" s="147"/>
      <c r="H22" s="147"/>
      <c r="I22" s="147"/>
      <c r="J22" s="147"/>
      <c r="K22" s="147"/>
      <c r="L22" s="147"/>
      <c r="M22" s="147"/>
      <c r="N22" s="87">
        <f>B22+D22+F22+H22+J22+L22</f>
        <v>-691200</v>
      </c>
      <c r="Q22" s="27"/>
    </row>
    <row r="23" spans="2:17" ht="15.75">
      <c r="B23" s="147"/>
      <c r="C23" s="81"/>
      <c r="D23" s="147"/>
      <c r="E23" s="147"/>
      <c r="F23" s="147"/>
      <c r="G23" s="147"/>
      <c r="H23" s="147"/>
      <c r="I23" s="147"/>
      <c r="J23" s="147"/>
      <c r="K23" s="147"/>
      <c r="L23" s="147"/>
      <c r="M23" s="147"/>
      <c r="N23" s="87"/>
      <c r="Q23" s="27"/>
    </row>
    <row r="24" spans="1:17" ht="15.75">
      <c r="A24" s="31" t="s">
        <v>80</v>
      </c>
      <c r="B24" s="147">
        <v>0</v>
      </c>
      <c r="C24" s="81"/>
      <c r="D24" s="147">
        <v>0</v>
      </c>
      <c r="E24" s="147"/>
      <c r="F24" s="147">
        <v>0</v>
      </c>
      <c r="G24" s="147"/>
      <c r="H24" s="147">
        <v>0</v>
      </c>
      <c r="I24" s="147"/>
      <c r="J24" s="147">
        <v>0</v>
      </c>
      <c r="K24" s="147"/>
      <c r="L24" s="147">
        <v>0</v>
      </c>
      <c r="M24" s="147"/>
      <c r="N24" s="87">
        <f>B24+D24+F24+H24+J24+L24</f>
        <v>0</v>
      </c>
      <c r="Q24" s="27"/>
    </row>
    <row r="25" spans="2:17" ht="15.75">
      <c r="B25" s="147"/>
      <c r="C25" s="81"/>
      <c r="D25" s="147"/>
      <c r="E25" s="147"/>
      <c r="F25" s="147"/>
      <c r="G25" s="147"/>
      <c r="H25" s="147"/>
      <c r="I25" s="147"/>
      <c r="J25" s="147"/>
      <c r="K25" s="147"/>
      <c r="L25" s="140"/>
      <c r="M25" s="147"/>
      <c r="N25" s="147"/>
      <c r="Q25" s="27"/>
    </row>
    <row r="26" spans="1:17" ht="15.75">
      <c r="A26" s="21" t="s">
        <v>149</v>
      </c>
      <c r="B26" s="148">
        <f>SUM(B14:B25)</f>
        <v>12000000</v>
      </c>
      <c r="C26" s="80"/>
      <c r="D26" s="148">
        <f>SUM(D14:D25)</f>
        <v>7205000</v>
      </c>
      <c r="E26" s="87"/>
      <c r="F26" s="149">
        <f>SUM(F11:F24)</f>
        <v>0</v>
      </c>
      <c r="G26" s="87"/>
      <c r="H26" s="149">
        <f>SUM(H11:H24)</f>
        <v>0</v>
      </c>
      <c r="I26" s="87"/>
      <c r="J26" s="148">
        <f>SUM(J14:J25)</f>
        <v>902677</v>
      </c>
      <c r="K26" s="87"/>
      <c r="L26" s="148">
        <f>SUM(L14:L25)</f>
        <v>307073</v>
      </c>
      <c r="M26" s="87"/>
      <c r="N26" s="148">
        <f>SUM(N14:N25)</f>
        <v>20414750</v>
      </c>
      <c r="P26" s="83"/>
      <c r="Q26" s="27"/>
    </row>
    <row r="27" spans="2:17" ht="15.75">
      <c r="B27" s="87"/>
      <c r="C27" s="86"/>
      <c r="D27" s="86"/>
      <c r="E27" s="86"/>
      <c r="F27" s="86"/>
      <c r="G27" s="86"/>
      <c r="H27" s="86"/>
      <c r="I27" s="86"/>
      <c r="J27" s="86"/>
      <c r="K27" s="86"/>
      <c r="L27" s="86"/>
      <c r="M27" s="86"/>
      <c r="N27" s="27"/>
      <c r="O27" s="86"/>
      <c r="Q27" s="27"/>
    </row>
    <row r="28" spans="1:17" ht="15.75">
      <c r="A28" s="21" t="s">
        <v>147</v>
      </c>
      <c r="B28" s="87">
        <v>12000000</v>
      </c>
      <c r="C28" s="86"/>
      <c r="D28" s="87">
        <f>+D26</f>
        <v>7205000</v>
      </c>
      <c r="E28" s="86"/>
      <c r="F28" s="86"/>
      <c r="G28" s="86"/>
      <c r="H28" s="86"/>
      <c r="I28" s="86"/>
      <c r="J28" s="87">
        <f>+J26</f>
        <v>902677</v>
      </c>
      <c r="K28" s="86"/>
      <c r="L28" s="146">
        <f>+L26</f>
        <v>307073</v>
      </c>
      <c r="M28" s="86"/>
      <c r="N28" s="27">
        <f>SUM(B28:L28)</f>
        <v>20414750</v>
      </c>
      <c r="O28" s="86"/>
      <c r="Q28" s="27"/>
    </row>
    <row r="29" spans="2:17" ht="15.75">
      <c r="B29" s="87"/>
      <c r="C29" s="87"/>
      <c r="D29" s="87"/>
      <c r="E29" s="87"/>
      <c r="F29" s="87"/>
      <c r="G29" s="87"/>
      <c r="H29" s="87"/>
      <c r="I29" s="87"/>
      <c r="J29" s="87"/>
      <c r="K29" s="87"/>
      <c r="L29" s="87"/>
      <c r="M29" s="86"/>
      <c r="N29" s="82"/>
      <c r="O29" s="86"/>
      <c r="Q29" s="27"/>
    </row>
    <row r="30" spans="1:17" ht="15.75">
      <c r="A30" s="31" t="s">
        <v>136</v>
      </c>
      <c r="B30" s="139">
        <v>0</v>
      </c>
      <c r="C30" s="87"/>
      <c r="D30" s="87">
        <v>0</v>
      </c>
      <c r="E30" s="87"/>
      <c r="F30" s="87"/>
      <c r="G30" s="87"/>
      <c r="H30" s="87"/>
      <c r="I30" s="87"/>
      <c r="J30" s="87">
        <v>0</v>
      </c>
      <c r="K30" s="87"/>
      <c r="L30" s="87">
        <v>17841.25</v>
      </c>
      <c r="M30" s="86"/>
      <c r="N30" s="82">
        <f>B30+D30+F30+H30+J30+L30</f>
        <v>17841.25</v>
      </c>
      <c r="O30" s="86"/>
      <c r="Q30" s="27"/>
    </row>
    <row r="31" spans="2:17" ht="15.75">
      <c r="B31" s="139"/>
      <c r="C31" s="87"/>
      <c r="D31" s="87"/>
      <c r="E31" s="87"/>
      <c r="F31" s="87"/>
      <c r="G31" s="87"/>
      <c r="H31" s="87"/>
      <c r="I31" s="87"/>
      <c r="J31" s="87"/>
      <c r="K31" s="87"/>
      <c r="L31" s="87"/>
      <c r="M31" s="86"/>
      <c r="N31" s="82"/>
      <c r="O31" s="86"/>
      <c r="Q31" s="27"/>
    </row>
    <row r="32" spans="1:17" ht="15.75">
      <c r="A32" s="31" t="s">
        <v>129</v>
      </c>
      <c r="B32" s="139">
        <v>0</v>
      </c>
      <c r="C32" s="87"/>
      <c r="D32" s="87">
        <v>0</v>
      </c>
      <c r="E32" s="87"/>
      <c r="F32" s="87"/>
      <c r="G32" s="87"/>
      <c r="H32" s="87"/>
      <c r="I32" s="87"/>
      <c r="J32" s="87">
        <v>0</v>
      </c>
      <c r="K32" s="87"/>
      <c r="L32" s="87">
        <v>0</v>
      </c>
      <c r="M32" s="86"/>
      <c r="N32" s="82">
        <f>B32+D32+F32+H32+J32+L32</f>
        <v>0</v>
      </c>
      <c r="O32" s="86"/>
      <c r="Q32" s="27"/>
    </row>
    <row r="33" spans="2:17" ht="15.75">
      <c r="B33" s="86"/>
      <c r="C33" s="86"/>
      <c r="D33" s="86"/>
      <c r="E33" s="86"/>
      <c r="F33" s="86"/>
      <c r="G33" s="86"/>
      <c r="H33" s="86"/>
      <c r="I33" s="86"/>
      <c r="J33" s="86"/>
      <c r="K33" s="86"/>
      <c r="L33" s="86"/>
      <c r="M33" s="86"/>
      <c r="N33" s="27"/>
      <c r="O33" s="86"/>
      <c r="Q33" s="27"/>
    </row>
    <row r="34" spans="1:17" ht="15.75">
      <c r="A34" s="31" t="s">
        <v>79</v>
      </c>
      <c r="B34" s="84">
        <v>0</v>
      </c>
      <c r="C34" s="81"/>
      <c r="D34" s="83">
        <v>700681</v>
      </c>
      <c r="E34" s="83"/>
      <c r="F34" s="83">
        <v>0</v>
      </c>
      <c r="G34" s="83"/>
      <c r="H34" s="83">
        <v>0</v>
      </c>
      <c r="I34" s="83"/>
      <c r="J34" s="83">
        <v>0</v>
      </c>
      <c r="K34" s="83"/>
      <c r="L34" s="83">
        <v>0</v>
      </c>
      <c r="M34" s="83"/>
      <c r="N34" s="82">
        <f>B34+D34+F34+H34+J34+L34</f>
        <v>700681</v>
      </c>
      <c r="Q34" s="27"/>
    </row>
    <row r="35" spans="2:17" ht="15.75">
      <c r="B35" s="84"/>
      <c r="C35" s="81"/>
      <c r="D35" s="83"/>
      <c r="E35" s="83"/>
      <c r="F35" s="83"/>
      <c r="G35" s="83"/>
      <c r="H35" s="83"/>
      <c r="I35" s="83"/>
      <c r="J35" s="83"/>
      <c r="K35" s="83"/>
      <c r="L35" s="83"/>
      <c r="M35" s="83"/>
      <c r="N35" s="82"/>
      <c r="Q35" s="27"/>
    </row>
    <row r="36" spans="1:17" ht="15.75">
      <c r="A36" s="31" t="s">
        <v>80</v>
      </c>
      <c r="B36" s="84">
        <v>0</v>
      </c>
      <c r="C36" s="81"/>
      <c r="D36" s="83">
        <v>0</v>
      </c>
      <c r="E36" s="83"/>
      <c r="F36" s="83">
        <v>0</v>
      </c>
      <c r="G36" s="83"/>
      <c r="H36" s="83">
        <v>0</v>
      </c>
      <c r="I36" s="83"/>
      <c r="J36" s="83">
        <v>0</v>
      </c>
      <c r="K36" s="83"/>
      <c r="L36" s="83">
        <v>0</v>
      </c>
      <c r="M36" s="83"/>
      <c r="N36" s="82">
        <f>B36+D36+F36+H36+J36+L36</f>
        <v>0</v>
      </c>
      <c r="Q36" s="27"/>
    </row>
    <row r="37" spans="4:17" ht="15.75">
      <c r="D37" s="83"/>
      <c r="F37" s="83"/>
      <c r="Q37" s="27"/>
    </row>
    <row r="38" spans="1:17" ht="16.5" thickBot="1">
      <c r="A38" s="21" t="s">
        <v>148</v>
      </c>
      <c r="B38" s="88">
        <f>SUM(B28:B37)</f>
        <v>12000000</v>
      </c>
      <c r="C38" s="80"/>
      <c r="D38" s="88">
        <f>SUM(D28:D37)</f>
        <v>7905681</v>
      </c>
      <c r="E38" s="80"/>
      <c r="F38" s="89">
        <f>SUM(F26:F36)</f>
        <v>0</v>
      </c>
      <c r="G38" s="80"/>
      <c r="H38" s="88">
        <f>SUM(H26:H36)</f>
        <v>0</v>
      </c>
      <c r="I38" s="80"/>
      <c r="J38" s="88">
        <f>SUM(J28:J37)</f>
        <v>902677</v>
      </c>
      <c r="K38" s="85"/>
      <c r="L38" s="88">
        <f>SUM(L28:L37)</f>
        <v>324914.25</v>
      </c>
      <c r="M38" s="85"/>
      <c r="N38" s="88">
        <f>SUM(N28:N37)</f>
        <v>21133272.25</v>
      </c>
      <c r="Q38" s="27"/>
    </row>
    <row r="39" spans="4:17" ht="16.5" thickTop="1">
      <c r="D39" s="83"/>
      <c r="F39" s="83"/>
      <c r="Q39" s="27"/>
    </row>
    <row r="40" spans="1:17" ht="15.75">
      <c r="A40" s="180" t="s">
        <v>161</v>
      </c>
      <c r="B40" s="175"/>
      <c r="C40" s="175"/>
      <c r="D40" s="175"/>
      <c r="E40" s="175"/>
      <c r="F40" s="175"/>
      <c r="G40" s="175"/>
      <c r="H40" s="175"/>
      <c r="I40" s="175"/>
      <c r="J40" s="175"/>
      <c r="K40" s="175"/>
      <c r="L40" s="175"/>
      <c r="M40" s="175"/>
      <c r="N40" s="175"/>
      <c r="Q40" s="27"/>
    </row>
    <row r="41" spans="1:14" ht="15.75">
      <c r="A41" s="175"/>
      <c r="B41" s="175"/>
      <c r="C41" s="175"/>
      <c r="D41" s="175"/>
      <c r="E41" s="175"/>
      <c r="F41" s="175"/>
      <c r="G41" s="175"/>
      <c r="H41" s="175"/>
      <c r="I41" s="175"/>
      <c r="J41" s="175"/>
      <c r="K41" s="175"/>
      <c r="L41" s="175"/>
      <c r="M41" s="175"/>
      <c r="N41" s="175"/>
    </row>
    <row r="45" spans="1:15" ht="15.75">
      <c r="A45" s="168"/>
      <c r="B45" s="178"/>
      <c r="C45" s="178"/>
      <c r="D45" s="178"/>
      <c r="E45" s="178"/>
      <c r="F45" s="178"/>
      <c r="G45" s="178"/>
      <c r="H45" s="178"/>
      <c r="I45" s="178"/>
      <c r="J45" s="179"/>
      <c r="K45" s="179"/>
      <c r="L45" s="179"/>
      <c r="M45" s="179"/>
      <c r="N45" s="179"/>
      <c r="O45" s="179"/>
    </row>
    <row r="46" spans="1:15" ht="15.75">
      <c r="A46" s="178"/>
      <c r="B46" s="178"/>
      <c r="C46" s="178"/>
      <c r="D46" s="178"/>
      <c r="E46" s="178"/>
      <c r="F46" s="178"/>
      <c r="G46" s="178"/>
      <c r="H46" s="178"/>
      <c r="I46" s="178"/>
      <c r="J46" s="179"/>
      <c r="K46" s="179"/>
      <c r="L46" s="179"/>
      <c r="M46" s="179"/>
      <c r="N46" s="179"/>
      <c r="O46" s="179"/>
    </row>
    <row r="47" spans="1:15" ht="15.75">
      <c r="A47" s="178"/>
      <c r="B47" s="178"/>
      <c r="C47" s="178"/>
      <c r="D47" s="178"/>
      <c r="E47" s="178"/>
      <c r="F47" s="178"/>
      <c r="G47" s="178"/>
      <c r="H47" s="178"/>
      <c r="I47" s="178"/>
      <c r="J47" s="179"/>
      <c r="K47" s="179"/>
      <c r="L47" s="179"/>
      <c r="M47" s="179"/>
      <c r="N47" s="179"/>
      <c r="O47" s="179"/>
    </row>
  </sheetData>
  <mergeCells count="3">
    <mergeCell ref="A3:O3"/>
    <mergeCell ref="A45:O47"/>
    <mergeCell ref="A40:N41"/>
  </mergeCells>
  <printOptions/>
  <pageMargins left="0.98" right="0.17" top="0.17" bottom="0.19" header="0.5" footer="0.5"/>
  <pageSetup horizontalDpi="600" verticalDpi="600" orientation="portrait" scale="73" r:id="rId1"/>
</worksheet>
</file>

<file path=xl/worksheets/sheet4.xml><?xml version="1.0" encoding="utf-8"?>
<worksheet xmlns="http://schemas.openxmlformats.org/spreadsheetml/2006/main" xmlns:r="http://schemas.openxmlformats.org/officeDocument/2006/relationships">
  <sheetPr codeName="Sheet4"/>
  <dimension ref="A1:O83"/>
  <sheetViews>
    <sheetView zoomScale="75" zoomScaleNormal="75" zoomScaleSheetLayoutView="75" workbookViewId="0" topLeftCell="B50">
      <selection activeCell="B76" sqref="B76:M77"/>
    </sheetView>
  </sheetViews>
  <sheetFormatPr defaultColWidth="9.00390625" defaultRowHeight="14.25"/>
  <cols>
    <col min="1" max="1" width="3.00390625" style="35" hidden="1" customWidth="1"/>
    <col min="2" max="2" width="57.375" style="47" customWidth="1"/>
    <col min="3" max="3" width="18.875" style="72" customWidth="1"/>
    <col min="4" max="4" width="3.75390625" style="73" customWidth="1"/>
    <col min="5" max="5" width="16.50390625" style="72" customWidth="1"/>
    <col min="6" max="6" width="4.00390625" style="47" customWidth="1"/>
    <col min="7" max="7" width="8.00390625" style="47" hidden="1" customWidth="1"/>
    <col min="8" max="8" width="4.625" style="47" hidden="1" customWidth="1"/>
    <col min="9" max="9" width="11.125" style="47" hidden="1" customWidth="1"/>
    <col min="10" max="10" width="10.25390625" style="47" hidden="1" customWidth="1"/>
    <col min="11" max="11" width="8.00390625" style="47" hidden="1" customWidth="1"/>
    <col min="12" max="200" width="8.00390625" style="47" customWidth="1"/>
    <col min="201" max="16384" width="8.00390625" style="35" customWidth="1"/>
  </cols>
  <sheetData>
    <row r="1" spans="1:5" ht="15.75">
      <c r="A1" s="33"/>
      <c r="B1" s="1" t="s">
        <v>139</v>
      </c>
      <c r="C1" s="34"/>
      <c r="D1" s="34"/>
      <c r="E1" s="34"/>
    </row>
    <row r="2" spans="1:5" ht="15.75">
      <c r="A2" s="33"/>
      <c r="B2" s="36" t="s">
        <v>29</v>
      </c>
      <c r="C2" s="34"/>
      <c r="D2" s="34"/>
      <c r="E2" s="34"/>
    </row>
    <row r="3" spans="1:5" ht="15.75">
      <c r="A3" s="33"/>
      <c r="B3" s="36" t="s">
        <v>140</v>
      </c>
      <c r="C3" s="35"/>
      <c r="D3" s="35"/>
      <c r="E3" s="35"/>
    </row>
    <row r="4" spans="1:5" ht="15.75">
      <c r="A4" s="33"/>
      <c r="B4" s="36"/>
      <c r="C4" s="11"/>
      <c r="D4" s="37"/>
      <c r="E4" s="90"/>
    </row>
    <row r="5" spans="1:5" ht="15.75">
      <c r="A5" s="33"/>
      <c r="B5" s="36"/>
      <c r="C5" s="108" t="s">
        <v>1</v>
      </c>
      <c r="D5" s="121"/>
      <c r="E5" s="122" t="s">
        <v>30</v>
      </c>
    </row>
    <row r="6" spans="1:5" ht="15.75">
      <c r="A6" s="33"/>
      <c r="B6" s="38"/>
      <c r="C6" s="108" t="s">
        <v>31</v>
      </c>
      <c r="D6" s="121"/>
      <c r="E6" s="122" t="s">
        <v>32</v>
      </c>
    </row>
    <row r="7" spans="1:5" ht="15.75">
      <c r="A7" s="33"/>
      <c r="B7" s="38"/>
      <c r="C7" s="108" t="s">
        <v>9</v>
      </c>
      <c r="D7" s="121"/>
      <c r="E7" s="108" t="s">
        <v>124</v>
      </c>
    </row>
    <row r="8" spans="1:5" ht="15.75">
      <c r="A8" s="33"/>
      <c r="B8" s="39"/>
      <c r="C8" s="123" t="s">
        <v>142</v>
      </c>
      <c r="D8" s="124"/>
      <c r="E8" s="125" t="s">
        <v>135</v>
      </c>
    </row>
    <row r="9" spans="1:5" ht="15.75">
      <c r="A9" s="33"/>
      <c r="B9" s="40"/>
      <c r="C9" s="126" t="s">
        <v>4</v>
      </c>
      <c r="D9" s="126"/>
      <c r="E9" s="126" t="s">
        <v>4</v>
      </c>
    </row>
    <row r="10" spans="1:5" ht="15.75">
      <c r="A10" s="33"/>
      <c r="B10" s="36" t="s">
        <v>33</v>
      </c>
      <c r="C10" s="41"/>
      <c r="D10" s="41"/>
      <c r="E10" s="42"/>
    </row>
    <row r="11" spans="1:5" ht="15.75">
      <c r="A11" s="33"/>
      <c r="B11" s="43" t="s">
        <v>99</v>
      </c>
      <c r="C11" s="44">
        <v>910626.57</v>
      </c>
      <c r="D11" s="44"/>
      <c r="E11" s="118">
        <v>1067185</v>
      </c>
    </row>
    <row r="12" spans="1:5" ht="15.75" hidden="1">
      <c r="A12" s="33"/>
      <c r="B12" s="43" t="s">
        <v>34</v>
      </c>
      <c r="C12" s="44"/>
      <c r="D12" s="44"/>
      <c r="E12" s="44"/>
    </row>
    <row r="13" spans="1:5" ht="15.75">
      <c r="A13" s="33"/>
      <c r="B13" s="43"/>
      <c r="C13" s="45"/>
      <c r="D13" s="44"/>
      <c r="E13" s="45"/>
    </row>
    <row r="14" spans="1:5" ht="15.75">
      <c r="A14" s="33"/>
      <c r="B14" s="43"/>
      <c r="C14" s="44">
        <f>SUM(C11:C13)</f>
        <v>910626.57</v>
      </c>
      <c r="D14" s="44"/>
      <c r="E14" s="44">
        <f>SUM(E11:E13)</f>
        <v>1067185</v>
      </c>
    </row>
    <row r="15" spans="1:5" ht="15.75">
      <c r="A15" s="33"/>
      <c r="B15" s="43"/>
      <c r="C15" s="44"/>
      <c r="D15" s="44"/>
      <c r="E15" s="44"/>
    </row>
    <row r="16" spans="1:5" ht="15.75">
      <c r="A16" s="33"/>
      <c r="B16" s="43" t="s">
        <v>35</v>
      </c>
      <c r="C16" s="44"/>
      <c r="D16" s="44"/>
      <c r="E16" s="44"/>
    </row>
    <row r="17" spans="1:5" ht="15.75" hidden="1">
      <c r="A17" s="33"/>
      <c r="B17" s="43" t="s">
        <v>36</v>
      </c>
      <c r="C17" s="46">
        <v>0</v>
      </c>
      <c r="D17" s="46"/>
      <c r="E17" s="46"/>
    </row>
    <row r="18" spans="1:5" ht="15.75" hidden="1">
      <c r="A18" s="33"/>
      <c r="B18" s="43" t="s">
        <v>37</v>
      </c>
      <c r="C18" s="46">
        <v>0</v>
      </c>
      <c r="D18" s="46"/>
      <c r="E18" s="46"/>
    </row>
    <row r="19" spans="1:5" ht="15.75">
      <c r="A19" s="33"/>
      <c r="B19" s="43" t="s">
        <v>88</v>
      </c>
      <c r="C19" s="46">
        <v>101259.26</v>
      </c>
      <c r="D19" s="46"/>
      <c r="E19" s="118">
        <v>81585</v>
      </c>
    </row>
    <row r="20" spans="1:5" ht="15.75">
      <c r="A20" s="33"/>
      <c r="B20" s="43" t="s">
        <v>157</v>
      </c>
      <c r="C20" s="46">
        <v>11603.7</v>
      </c>
      <c r="D20" s="46"/>
      <c r="E20" s="118">
        <v>0</v>
      </c>
    </row>
    <row r="21" spans="1:5" ht="15.75">
      <c r="A21" s="33"/>
      <c r="B21" s="43" t="s">
        <v>38</v>
      </c>
      <c r="C21" s="46">
        <v>3313.79</v>
      </c>
      <c r="D21" s="46"/>
      <c r="E21" s="118">
        <v>3223</v>
      </c>
    </row>
    <row r="22" spans="1:5" ht="15.75">
      <c r="A22" s="33"/>
      <c r="B22" s="43" t="s">
        <v>39</v>
      </c>
      <c r="C22" s="46">
        <v>-80246.66</v>
      </c>
      <c r="D22" s="46"/>
      <c r="E22" s="118">
        <v>0</v>
      </c>
    </row>
    <row r="23" spans="1:5" ht="15.75">
      <c r="A23" s="33"/>
      <c r="B23" s="43" t="s">
        <v>155</v>
      </c>
      <c r="C23" s="48">
        <v>17841.25</v>
      </c>
      <c r="D23" s="46"/>
      <c r="E23" s="119">
        <v>9074</v>
      </c>
    </row>
    <row r="24" spans="1:5" ht="15.75">
      <c r="A24" s="33"/>
      <c r="B24" s="35"/>
      <c r="C24" s="46"/>
      <c r="D24" s="46"/>
      <c r="E24" s="143"/>
    </row>
    <row r="25" spans="1:5" ht="15.75">
      <c r="A25" s="33"/>
      <c r="B25" s="43" t="s">
        <v>40</v>
      </c>
      <c r="C25" s="46">
        <f>SUM(C14:C24)</f>
        <v>964397.9099999999</v>
      </c>
      <c r="D25" s="49"/>
      <c r="E25" s="46">
        <f>SUM(E14:E24)</f>
        <v>1161067</v>
      </c>
    </row>
    <row r="26" spans="1:5" ht="15.75">
      <c r="A26" s="33"/>
      <c r="B26" s="43"/>
      <c r="C26" s="46"/>
      <c r="D26" s="49"/>
      <c r="E26" s="46"/>
    </row>
    <row r="27" spans="1:5" ht="15.75">
      <c r="A27" s="33"/>
      <c r="B27" s="43" t="s">
        <v>84</v>
      </c>
      <c r="C27" s="46"/>
      <c r="D27" s="49"/>
      <c r="E27" s="46"/>
    </row>
    <row r="28" spans="1:6" ht="15.75">
      <c r="A28" s="33"/>
      <c r="B28" s="43" t="s">
        <v>15</v>
      </c>
      <c r="C28" s="46">
        <v>631219.07</v>
      </c>
      <c r="D28" s="46"/>
      <c r="E28" s="118">
        <v>-377329</v>
      </c>
      <c r="F28" s="50"/>
    </row>
    <row r="29" spans="1:6" ht="15.75">
      <c r="A29" s="33"/>
      <c r="B29" s="43" t="s">
        <v>85</v>
      </c>
      <c r="C29" s="51">
        <v>-617316.71</v>
      </c>
      <c r="D29" s="52"/>
      <c r="E29" s="118">
        <v>-480612</v>
      </c>
      <c r="F29" s="50"/>
    </row>
    <row r="30" spans="1:6" ht="15.75">
      <c r="A30" s="33"/>
      <c r="B30" s="43" t="s">
        <v>86</v>
      </c>
      <c r="C30" s="53">
        <v>-35503.89</v>
      </c>
      <c r="D30" s="52"/>
      <c r="E30" s="119">
        <v>-295461</v>
      </c>
      <c r="F30" s="50"/>
    </row>
    <row r="31" spans="1:6" ht="15.75">
      <c r="A31" s="33"/>
      <c r="B31" s="43"/>
      <c r="C31" s="51"/>
      <c r="D31" s="52"/>
      <c r="E31" s="51"/>
      <c r="F31" s="50"/>
    </row>
    <row r="32" spans="1:5" ht="15.75">
      <c r="A32" s="33"/>
      <c r="B32" s="54" t="s">
        <v>41</v>
      </c>
      <c r="C32" s="46">
        <f>SUM(C25:C30)</f>
        <v>942796.38</v>
      </c>
      <c r="D32" s="46"/>
      <c r="E32" s="46">
        <f>SUM(E25:E30)</f>
        <v>7665</v>
      </c>
    </row>
    <row r="33" spans="1:5" ht="15.75">
      <c r="A33" s="33"/>
      <c r="B33" s="54"/>
      <c r="C33" s="46"/>
      <c r="D33" s="46"/>
      <c r="E33" s="46"/>
    </row>
    <row r="34" spans="1:5" ht="15.75">
      <c r="A34" s="43"/>
      <c r="B34" s="55" t="s">
        <v>42</v>
      </c>
      <c r="C34" s="56">
        <v>-337497</v>
      </c>
      <c r="D34" s="56"/>
      <c r="E34" s="118">
        <v>-264999</v>
      </c>
    </row>
    <row r="35" spans="1:5" ht="15.75">
      <c r="A35" s="43"/>
      <c r="B35" s="55" t="s">
        <v>43</v>
      </c>
      <c r="C35" s="56">
        <v>-3313.79</v>
      </c>
      <c r="D35" s="56"/>
      <c r="E35" s="56">
        <f>-E21</f>
        <v>-3223</v>
      </c>
    </row>
    <row r="36" spans="1:5" ht="15.75">
      <c r="A36" s="43"/>
      <c r="B36" s="55" t="s">
        <v>39</v>
      </c>
      <c r="C36" s="46">
        <v>80246.66</v>
      </c>
      <c r="D36" s="46"/>
      <c r="E36" s="46">
        <f>-E24</f>
        <v>0</v>
      </c>
    </row>
    <row r="37" spans="1:5" ht="15.75">
      <c r="A37" s="43"/>
      <c r="B37" s="54" t="s">
        <v>44</v>
      </c>
      <c r="C37" s="120">
        <f>SUM(C32:C36)</f>
        <v>682232.25</v>
      </c>
      <c r="D37" s="49"/>
      <c r="E37" s="120">
        <f>SUM(E32:E36)</f>
        <v>-260557</v>
      </c>
    </row>
    <row r="38" spans="1:5" ht="15.75">
      <c r="A38" s="43"/>
      <c r="B38" s="54"/>
      <c r="C38" s="46"/>
      <c r="D38" s="46"/>
      <c r="E38" s="46"/>
    </row>
    <row r="39" spans="1:10" ht="15.75">
      <c r="A39" s="33"/>
      <c r="B39" s="36" t="s">
        <v>45</v>
      </c>
      <c r="C39" s="46"/>
      <c r="D39" s="46"/>
      <c r="E39" s="46"/>
      <c r="G39" s="57" t="s">
        <v>46</v>
      </c>
      <c r="H39" s="58"/>
      <c r="I39" s="58"/>
      <c r="J39" s="58"/>
    </row>
    <row r="40" spans="1:10" ht="15.75" hidden="1">
      <c r="A40" s="33"/>
      <c r="B40" s="59" t="s">
        <v>39</v>
      </c>
      <c r="C40" s="46"/>
      <c r="D40" s="46"/>
      <c r="E40" s="46">
        <f>-E24</f>
        <v>0</v>
      </c>
      <c r="G40" s="58"/>
      <c r="H40" s="58"/>
      <c r="I40" s="58"/>
      <c r="J40" s="58"/>
    </row>
    <row r="41" spans="1:10" ht="15.75">
      <c r="A41" s="33"/>
      <c r="B41" s="59" t="s">
        <v>87</v>
      </c>
      <c r="C41" s="46">
        <v>0</v>
      </c>
      <c r="D41" s="46"/>
      <c r="E41" s="118">
        <v>0</v>
      </c>
      <c r="G41" s="58"/>
      <c r="H41" s="58"/>
      <c r="I41" s="58"/>
      <c r="J41" s="58"/>
    </row>
    <row r="42" spans="1:10" ht="15.75">
      <c r="A42" s="33"/>
      <c r="B42" s="43" t="s">
        <v>47</v>
      </c>
      <c r="C42" s="46">
        <v>-413616.74</v>
      </c>
      <c r="D42" s="46"/>
      <c r="E42" s="118">
        <v>-213621</v>
      </c>
      <c r="G42" s="58" t="s">
        <v>48</v>
      </c>
      <c r="I42" s="58"/>
      <c r="J42" s="60">
        <v>4680560</v>
      </c>
    </row>
    <row r="43" spans="1:10" ht="15.75">
      <c r="A43" s="33"/>
      <c r="B43" s="43" t="s">
        <v>158</v>
      </c>
      <c r="C43" s="46">
        <v>-259636.83</v>
      </c>
      <c r="D43" s="46"/>
      <c r="E43" s="46">
        <v>0</v>
      </c>
      <c r="G43" s="58" t="s">
        <v>49</v>
      </c>
      <c r="I43" s="58"/>
      <c r="J43" s="60">
        <v>-1830146</v>
      </c>
    </row>
    <row r="44" spans="1:10" ht="15.75" hidden="1">
      <c r="A44" s="33"/>
      <c r="B44" s="43" t="s">
        <v>50</v>
      </c>
      <c r="C44" s="46"/>
      <c r="D44" s="46"/>
      <c r="E44" s="46"/>
      <c r="G44" s="58" t="s">
        <v>51</v>
      </c>
      <c r="I44" s="58"/>
      <c r="J44" s="61">
        <v>-3534991</v>
      </c>
    </row>
    <row r="45" spans="1:10" ht="15.75" hidden="1">
      <c r="A45" s="33"/>
      <c r="B45" s="43" t="s">
        <v>52</v>
      </c>
      <c r="C45" s="46"/>
      <c r="D45" s="46"/>
      <c r="E45" s="46">
        <v>0</v>
      </c>
      <c r="G45" s="58"/>
      <c r="I45" s="58"/>
      <c r="J45" s="62"/>
    </row>
    <row r="46" spans="1:10" ht="15.75">
      <c r="A46" s="33"/>
      <c r="B46" s="43"/>
      <c r="C46" s="46"/>
      <c r="D46" s="46"/>
      <c r="E46" s="46"/>
      <c r="G46" s="58"/>
      <c r="I46" s="58"/>
      <c r="J46" s="62"/>
    </row>
    <row r="47" spans="1:10" ht="15.75">
      <c r="A47" s="33"/>
      <c r="B47" s="63"/>
      <c r="C47" s="46"/>
      <c r="D47" s="46"/>
      <c r="E47" s="46"/>
      <c r="G47" s="58" t="s">
        <v>53</v>
      </c>
      <c r="I47" s="58"/>
      <c r="J47" s="60">
        <f>SUM(J42:J44)</f>
        <v>-684577</v>
      </c>
    </row>
    <row r="48" spans="1:10" ht="15.75">
      <c r="A48" s="33"/>
      <c r="B48" s="54" t="s">
        <v>126</v>
      </c>
      <c r="C48" s="120">
        <f>SUM(C40:C47)</f>
        <v>-673253.57</v>
      </c>
      <c r="D48" s="49"/>
      <c r="E48" s="120">
        <f>+E42+E41</f>
        <v>-213621</v>
      </c>
      <c r="G48" s="58" t="s">
        <v>54</v>
      </c>
      <c r="I48" s="58"/>
      <c r="J48" s="61">
        <v>-1106737</v>
      </c>
    </row>
    <row r="49" spans="1:10" ht="15.75">
      <c r="A49" s="33"/>
      <c r="B49" s="43"/>
      <c r="C49" s="46"/>
      <c r="D49" s="46"/>
      <c r="E49" s="46"/>
      <c r="G49" s="58" t="s">
        <v>55</v>
      </c>
      <c r="I49" s="58"/>
      <c r="J49" s="60">
        <f>SUM(J47:J48)</f>
        <v>-1791314</v>
      </c>
    </row>
    <row r="50" spans="1:10" ht="15.75">
      <c r="A50" s="33"/>
      <c r="B50" s="36" t="s">
        <v>56</v>
      </c>
      <c r="C50" s="46"/>
      <c r="D50" s="46"/>
      <c r="E50" s="46"/>
      <c r="G50" s="58" t="s">
        <v>57</v>
      </c>
      <c r="I50" s="58"/>
      <c r="J50" s="61">
        <v>2636293</v>
      </c>
    </row>
    <row r="51" spans="1:10" ht="16.5" thickBot="1">
      <c r="A51" s="33"/>
      <c r="B51" s="59" t="s">
        <v>58</v>
      </c>
      <c r="C51" s="46">
        <v>0</v>
      </c>
      <c r="D51" s="46"/>
      <c r="E51" s="118">
        <v>0</v>
      </c>
      <c r="G51" s="58" t="s">
        <v>59</v>
      </c>
      <c r="I51" s="58"/>
      <c r="J51" s="64">
        <f>SUM(J49:J50)</f>
        <v>844979</v>
      </c>
    </row>
    <row r="52" spans="1:10" ht="16.5" hidden="1" thickTop="1">
      <c r="A52" s="33"/>
      <c r="B52" s="59" t="s">
        <v>60</v>
      </c>
      <c r="C52" s="46">
        <v>0</v>
      </c>
      <c r="D52" s="91"/>
      <c r="E52" s="46">
        <v>0</v>
      </c>
      <c r="G52" s="58"/>
      <c r="I52" s="58"/>
      <c r="J52" s="60"/>
    </row>
    <row r="53" spans="1:10" ht="16.5" thickTop="1">
      <c r="A53" s="33"/>
      <c r="B53" s="59" t="s">
        <v>134</v>
      </c>
      <c r="C53" s="46">
        <v>0</v>
      </c>
      <c r="D53" s="91"/>
      <c r="E53" s="118">
        <v>-52500</v>
      </c>
      <c r="G53" s="58"/>
      <c r="I53" s="58"/>
      <c r="J53" s="60"/>
    </row>
    <row r="54" spans="1:10" ht="16.5" customHeight="1">
      <c r="A54" s="33"/>
      <c r="B54" s="59" t="s">
        <v>117</v>
      </c>
      <c r="C54" s="46">
        <v>-25889.4</v>
      </c>
      <c r="D54" s="46"/>
      <c r="E54" s="118">
        <v>-26517</v>
      </c>
      <c r="J54" s="62"/>
    </row>
    <row r="55" spans="1:10" ht="16.5" customHeight="1" hidden="1">
      <c r="A55" s="33"/>
      <c r="B55" s="59" t="s">
        <v>61</v>
      </c>
      <c r="C55" s="46">
        <v>0</v>
      </c>
      <c r="D55" s="46"/>
      <c r="E55" s="46">
        <v>0</v>
      </c>
      <c r="J55" s="62"/>
    </row>
    <row r="56" spans="1:10" ht="16.5" customHeight="1" hidden="1">
      <c r="A56" s="33"/>
      <c r="B56" s="59" t="s">
        <v>62</v>
      </c>
      <c r="C56" s="46">
        <v>0</v>
      </c>
      <c r="D56" s="46"/>
      <c r="E56" s="46">
        <v>0</v>
      </c>
      <c r="J56" s="62"/>
    </row>
    <row r="57" spans="1:10" ht="16.5" customHeight="1">
      <c r="A57" s="33"/>
      <c r="B57" s="59"/>
      <c r="C57" s="46"/>
      <c r="D57" s="46"/>
      <c r="E57" s="46"/>
      <c r="J57" s="62"/>
    </row>
    <row r="58" spans="1:10" ht="16.5" customHeight="1">
      <c r="A58" s="33"/>
      <c r="B58" s="43"/>
      <c r="C58" s="46"/>
      <c r="D58" s="46"/>
      <c r="E58" s="46"/>
      <c r="J58" s="62"/>
    </row>
    <row r="59" spans="1:10" ht="16.5" customHeight="1">
      <c r="A59" s="33"/>
      <c r="B59" s="54" t="s">
        <v>127</v>
      </c>
      <c r="C59" s="120">
        <f>SUM(C51:C58)</f>
        <v>-25889.4</v>
      </c>
      <c r="D59" s="49"/>
      <c r="E59" s="120">
        <f>SUM(E51:E58)</f>
        <v>-79017</v>
      </c>
      <c r="J59" s="62"/>
    </row>
    <row r="60" spans="1:10" ht="15.75">
      <c r="A60" s="33"/>
      <c r="B60" s="54"/>
      <c r="C60" s="49"/>
      <c r="D60" s="49"/>
      <c r="E60" s="49"/>
      <c r="J60" s="62"/>
    </row>
    <row r="61" spans="1:10" ht="15.75">
      <c r="A61" s="43"/>
      <c r="C61" s="65"/>
      <c r="D61" s="66"/>
      <c r="E61" s="65"/>
      <c r="J61" s="62"/>
    </row>
    <row r="62" spans="1:10" ht="15.75">
      <c r="A62" s="43"/>
      <c r="B62" s="59" t="s">
        <v>118</v>
      </c>
      <c r="C62" s="65">
        <f>C37+C48+C59</f>
        <v>-16910.71999999995</v>
      </c>
      <c r="D62" s="66"/>
      <c r="E62" s="65">
        <f>E37+E48+E59</f>
        <v>-553195</v>
      </c>
      <c r="J62" s="62"/>
    </row>
    <row r="63" spans="1:10" ht="15.75">
      <c r="A63" s="43"/>
      <c r="B63" s="55"/>
      <c r="C63" s="92"/>
      <c r="D63" s="93"/>
      <c r="E63" s="92"/>
      <c r="J63" s="62"/>
    </row>
    <row r="64" spans="1:10" ht="15.75">
      <c r="A64" s="43"/>
      <c r="B64" s="55" t="s">
        <v>119</v>
      </c>
      <c r="C64" s="44">
        <v>6202414</v>
      </c>
      <c r="D64" s="44"/>
      <c r="E64" s="118">
        <v>8300650</v>
      </c>
      <c r="J64" s="55"/>
    </row>
    <row r="65" spans="1:10" ht="15.75">
      <c r="A65" s="43"/>
      <c r="B65" s="55"/>
      <c r="C65" s="44"/>
      <c r="D65" s="44"/>
      <c r="E65" s="44"/>
      <c r="J65" s="55"/>
    </row>
    <row r="66" spans="1:5" ht="16.5" thickBot="1">
      <c r="A66" s="43"/>
      <c r="B66" s="54"/>
      <c r="C66" s="116">
        <f>SUM(C61:C64)</f>
        <v>6185503.28</v>
      </c>
      <c r="D66" s="49"/>
      <c r="E66" s="116">
        <f>SUM(E61:E64)</f>
        <v>7747455</v>
      </c>
    </row>
    <row r="67" spans="1:5" ht="16.5" thickTop="1">
      <c r="A67" s="43"/>
      <c r="B67" s="54"/>
      <c r="C67" s="44"/>
      <c r="D67" s="44"/>
      <c r="E67" s="44"/>
    </row>
    <row r="68" spans="1:5" ht="15.75">
      <c r="A68" s="33"/>
      <c r="B68" s="63"/>
      <c r="C68" s="44"/>
      <c r="D68" s="44"/>
      <c r="E68" s="44"/>
    </row>
    <row r="69" spans="1:5" ht="15.75">
      <c r="A69" s="33"/>
      <c r="B69" s="67" t="s">
        <v>63</v>
      </c>
      <c r="C69" s="68"/>
      <c r="D69" s="68"/>
      <c r="E69" s="68"/>
    </row>
    <row r="70" spans="1:5" ht="15.75">
      <c r="A70" s="33"/>
      <c r="B70" s="43" t="s">
        <v>64</v>
      </c>
      <c r="C70" s="68"/>
      <c r="D70" s="68"/>
      <c r="E70" s="68"/>
    </row>
    <row r="71" spans="1:5" ht="15.75">
      <c r="A71" s="33"/>
      <c r="B71" s="43" t="s">
        <v>65</v>
      </c>
      <c r="C71" s="46">
        <v>5500000</v>
      </c>
      <c r="D71" s="46"/>
      <c r="E71" s="118">
        <v>7200000</v>
      </c>
    </row>
    <row r="72" spans="1:5" ht="15.75">
      <c r="A72" s="33"/>
      <c r="B72" s="43" t="s">
        <v>66</v>
      </c>
      <c r="C72" s="46">
        <v>685502.7</v>
      </c>
      <c r="D72" s="46"/>
      <c r="E72" s="118">
        <v>547455</v>
      </c>
    </row>
    <row r="73" spans="1:6" ht="15.75">
      <c r="A73" s="33"/>
      <c r="B73" s="43" t="s">
        <v>89</v>
      </c>
      <c r="C73" s="144">
        <v>0</v>
      </c>
      <c r="D73" s="68"/>
      <c r="E73" s="119">
        <v>0</v>
      </c>
      <c r="F73" s="69"/>
    </row>
    <row r="74" spans="1:6" ht="16.5" thickBot="1">
      <c r="A74" s="33"/>
      <c r="B74" s="43"/>
      <c r="C74" s="117">
        <f>SUM(C71:C73)</f>
        <v>6185502.7</v>
      </c>
      <c r="D74" s="70"/>
      <c r="E74" s="117">
        <f>SUM(E71:E73)</f>
        <v>7747455</v>
      </c>
      <c r="F74" s="71"/>
    </row>
    <row r="75" spans="1:6" ht="16.5" thickTop="1">
      <c r="A75" s="33"/>
      <c r="B75" s="43"/>
      <c r="C75" s="46"/>
      <c r="D75" s="70"/>
      <c r="E75" s="46"/>
      <c r="F75" s="71"/>
    </row>
    <row r="76" spans="1:15" ht="15.75">
      <c r="A76" s="33"/>
      <c r="B76" s="176" t="s">
        <v>160</v>
      </c>
      <c r="C76" s="176"/>
      <c r="D76" s="176"/>
      <c r="E76" s="176"/>
      <c r="F76" s="176"/>
      <c r="G76" s="176"/>
      <c r="H76" s="176"/>
      <c r="I76" s="176"/>
      <c r="J76" s="176"/>
      <c r="K76" s="176"/>
      <c r="L76" s="176"/>
      <c r="M76" s="176"/>
      <c r="N76" s="145"/>
      <c r="O76" s="145"/>
    </row>
    <row r="77" spans="1:15" ht="15.75">
      <c r="A77" s="33"/>
      <c r="B77" s="176"/>
      <c r="C77" s="176"/>
      <c r="D77" s="176"/>
      <c r="E77" s="176"/>
      <c r="F77" s="176"/>
      <c r="G77" s="176"/>
      <c r="H77" s="176"/>
      <c r="I77" s="176"/>
      <c r="J77" s="176"/>
      <c r="K77" s="176"/>
      <c r="L77" s="176"/>
      <c r="M77" s="176"/>
      <c r="N77" s="145"/>
      <c r="O77" s="145"/>
    </row>
    <row r="78" spans="1:10" ht="15.75">
      <c r="A78" s="181"/>
      <c r="B78" s="178"/>
      <c r="C78" s="178"/>
      <c r="D78" s="178"/>
      <c r="E78" s="178"/>
      <c r="F78" s="178"/>
      <c r="G78" s="178"/>
      <c r="H78" s="178"/>
      <c r="I78" s="178"/>
      <c r="J78" s="178"/>
    </row>
    <row r="79" spans="1:10" ht="15.75">
      <c r="A79" s="178"/>
      <c r="B79" s="178"/>
      <c r="C79" s="178"/>
      <c r="D79" s="178"/>
      <c r="E79" s="178"/>
      <c r="F79" s="178"/>
      <c r="G79" s="178"/>
      <c r="H79" s="178"/>
      <c r="I79" s="178"/>
      <c r="J79" s="178"/>
    </row>
    <row r="80" spans="1:10" ht="15.75">
      <c r="A80" s="115"/>
      <c r="B80" s="115"/>
      <c r="C80" s="115"/>
      <c r="D80" s="115"/>
      <c r="E80" s="115"/>
      <c r="F80" s="115"/>
      <c r="G80" s="115"/>
      <c r="H80" s="115"/>
      <c r="I80" s="115"/>
      <c r="J80" s="115"/>
    </row>
    <row r="81" spans="1:9" ht="15.75">
      <c r="A81" s="168" t="s">
        <v>132</v>
      </c>
      <c r="B81" s="178"/>
      <c r="C81" s="178"/>
      <c r="D81" s="178"/>
      <c r="E81" s="178"/>
      <c r="F81" s="178"/>
      <c r="G81" s="178"/>
      <c r="H81" s="178"/>
      <c r="I81" s="178"/>
    </row>
    <row r="82" spans="1:9" ht="15.75">
      <c r="A82" s="178"/>
      <c r="B82" s="178"/>
      <c r="C82" s="178"/>
      <c r="D82" s="178"/>
      <c r="E82" s="178"/>
      <c r="F82" s="178"/>
      <c r="G82" s="178"/>
      <c r="H82" s="178"/>
      <c r="I82" s="178"/>
    </row>
    <row r="83" spans="1:9" ht="15.75">
      <c r="A83" s="178"/>
      <c r="B83" s="178"/>
      <c r="C83" s="178"/>
      <c r="D83" s="178"/>
      <c r="E83" s="178"/>
      <c r="F83" s="178"/>
      <c r="G83" s="178"/>
      <c r="H83" s="178"/>
      <c r="I83" s="178"/>
    </row>
  </sheetData>
  <mergeCells count="3">
    <mergeCell ref="A81:I83"/>
    <mergeCell ref="A78:J79"/>
    <mergeCell ref="B76:M77"/>
  </mergeCells>
  <printOptions/>
  <pageMargins left="0.98" right="0.18" top="0.17" bottom="0.22"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felicianyu</cp:lastModifiedBy>
  <cp:lastPrinted>2007-11-28T09:23:47Z</cp:lastPrinted>
  <dcterms:created xsi:type="dcterms:W3CDTF">2005-11-21T03:06:23Z</dcterms:created>
  <dcterms:modified xsi:type="dcterms:W3CDTF">2007-11-28T09:56:31Z</dcterms:modified>
  <cp:category/>
  <cp:version/>
  <cp:contentType/>
  <cp:contentStatus/>
</cp:coreProperties>
</file>